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15" tabRatio="987" activeTab="0"/>
  </bookViews>
  <sheets>
    <sheet name="MP1- MW3" sheetId="1" r:id="rId1"/>
    <sheet name="Site No 1" sheetId="2" r:id="rId2"/>
    <sheet name="MP2- MW4" sheetId="3" r:id="rId3"/>
    <sheet name="MP5- MW5" sheetId="4" r:id="rId4"/>
    <sheet name="MP6- MW6" sheetId="5" r:id="rId5"/>
    <sheet name="MP7- MW7" sheetId="6" r:id="rId6"/>
    <sheet name="MP8-MW8" sheetId="7" r:id="rId7"/>
    <sheet name="MP9- MW9" sheetId="8" r:id="rId8"/>
    <sheet name="Leachate" sheetId="9" r:id="rId9"/>
    <sheet name="MW10" sheetId="10" r:id="rId10"/>
    <sheet name="MW11" sheetId="11" r:id="rId11"/>
    <sheet name="MW12" sheetId="12" r:id="rId12"/>
    <sheet name="MW13" sheetId="13" r:id="rId13"/>
    <sheet name="SW SD1" sheetId="14" r:id="rId14"/>
    <sheet name="SW SD2" sheetId="15" r:id="rId15"/>
    <sheet name="SW FG2" sheetId="16" r:id="rId16"/>
    <sheet name="DE SD1" sheetId="17" r:id="rId17"/>
    <sheet name="DE SD2" sheetId="18" r:id="rId18"/>
    <sheet name="DE FG 2" sheetId="19" r:id="rId19"/>
    <sheet name="Water Levels" sheetId="20" r:id="rId20"/>
    <sheet name="Sheet1" sheetId="21" r:id="rId21"/>
  </sheets>
  <definedNames>
    <definedName name="_xlnm.Print_Area" localSheetId="8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<sst xmlns="http://schemas.openxmlformats.org/spreadsheetml/2006/main" count="7820" uniqueCount="431">
  <si>
    <t>Chloride</t>
  </si>
  <si>
    <t>Fluoride</t>
  </si>
  <si>
    <t>Arsenic</t>
  </si>
  <si>
    <t>Barium</t>
  </si>
  <si>
    <t>Cadmium</t>
  </si>
  <si>
    <t>Copper</t>
  </si>
  <si>
    <t>Chromium (Hexavalent)</t>
  </si>
  <si>
    <t>Chromium (total)</t>
  </si>
  <si>
    <t>Lead</t>
  </si>
  <si>
    <t>Mercury</t>
  </si>
  <si>
    <t>Zinc</t>
  </si>
  <si>
    <t>Unit</t>
  </si>
  <si>
    <t>pH unit</t>
  </si>
  <si>
    <t>Chemical or property</t>
  </si>
  <si>
    <t>&lt;2</t>
  </si>
  <si>
    <t>Result</t>
  </si>
  <si>
    <t>Aluminium</t>
  </si>
  <si>
    <t>Conductivity</t>
  </si>
  <si>
    <t>Magnesium</t>
  </si>
  <si>
    <t>Total Organic Carbon (TOC)</t>
  </si>
  <si>
    <t>ND</t>
  </si>
  <si>
    <t>NA</t>
  </si>
  <si>
    <t>Total Dissolved Solids</t>
  </si>
  <si>
    <t>pH</t>
  </si>
  <si>
    <t xml:space="preserve">ND is &lt;Practical Quantitation Limit (PQL) </t>
  </si>
  <si>
    <t>&lt;1</t>
  </si>
  <si>
    <t>&lt;0.02</t>
  </si>
  <si>
    <t>&lt;0.010</t>
  </si>
  <si>
    <t>&lt;0.05</t>
  </si>
  <si>
    <t>&lt;1.0</t>
  </si>
  <si>
    <t>Ammonia</t>
  </si>
  <si>
    <t>Nitrate</t>
  </si>
  <si>
    <t>Potassium</t>
  </si>
  <si>
    <t>&lt;0.01</t>
  </si>
  <si>
    <t>&lt;2.0</t>
  </si>
  <si>
    <t>mg/L</t>
  </si>
  <si>
    <t>&lt;0.1</t>
  </si>
  <si>
    <t>&lt;5</t>
  </si>
  <si>
    <t>Total Phenolics</t>
  </si>
  <si>
    <t>&lt;20</t>
  </si>
  <si>
    <t>&lt;100</t>
  </si>
  <si>
    <t>&lt;0.5</t>
  </si>
  <si>
    <t>Total Recoverable Hydrocarbons (TRH):</t>
  </si>
  <si>
    <t>C6 - C10 Fraction</t>
  </si>
  <si>
    <t>Organochlorine Pesticides (OCP)</t>
  </si>
  <si>
    <t>Organophosphate Pesticides (OPP)</t>
  </si>
  <si>
    <t>&lt;0.0001</t>
  </si>
  <si>
    <t>&lt;0.001</t>
  </si>
  <si>
    <t>&lt;0.005</t>
  </si>
  <si>
    <t>NDA - no data available</t>
  </si>
  <si>
    <t>&lt;0.2</t>
  </si>
  <si>
    <t>NDA</t>
  </si>
  <si>
    <t>&lt;50</t>
  </si>
  <si>
    <t>&lt;200</t>
  </si>
  <si>
    <t>&lt;.02</t>
  </si>
  <si>
    <t>&lt;.05</t>
  </si>
  <si>
    <t>&lt;.1</t>
  </si>
  <si>
    <t>&lt;.001</t>
  </si>
  <si>
    <t>&lt;.0001</t>
  </si>
  <si>
    <t>&lt;.005</t>
  </si>
  <si>
    <t>&lt;.5</t>
  </si>
  <si>
    <t>&lt;.01</t>
  </si>
  <si>
    <t>&lt;0.0002</t>
  </si>
  <si>
    <t>&lt;0.0005</t>
  </si>
  <si>
    <t>Not sampled</t>
  </si>
  <si>
    <t>&lt;0.10</t>
  </si>
  <si>
    <t>WN1604564-001</t>
  </si>
  <si>
    <t>WN160354</t>
  </si>
  <si>
    <t>ES1613185</t>
  </si>
  <si>
    <t>ES1606656</t>
  </si>
  <si>
    <t>ES1537852</t>
  </si>
  <si>
    <t>Report No.</t>
  </si>
  <si>
    <t>WN1604564</t>
  </si>
  <si>
    <t>WN1701144-001</t>
  </si>
  <si>
    <t>WN1701144-002</t>
  </si>
  <si>
    <t>WN1701144-003</t>
  </si>
  <si>
    <t>WN1604564-003</t>
  </si>
  <si>
    <t>WN1701144-004</t>
  </si>
  <si>
    <t>WN1701144-005</t>
  </si>
  <si>
    <t>WN1701144-006</t>
  </si>
  <si>
    <t>WN1701144-007</t>
  </si>
  <si>
    <t>WN1701144-008</t>
  </si>
  <si>
    <t>Total Iron</t>
  </si>
  <si>
    <t>Total Manganese</t>
  </si>
  <si>
    <t>WN1702574-001</t>
  </si>
  <si>
    <t>WN1702574-003</t>
  </si>
  <si>
    <t>WN1702574-002</t>
  </si>
  <si>
    <t>WN1702574-004</t>
  </si>
  <si>
    <t>WN1702574-005</t>
  </si>
  <si>
    <t>WN1702574-006</t>
  </si>
  <si>
    <t>WN1702574-007</t>
  </si>
  <si>
    <t>WN1702574-008</t>
  </si>
  <si>
    <t>WN1604564-002</t>
  </si>
  <si>
    <t>WN1704609002</t>
  </si>
  <si>
    <t>WN1704609003</t>
  </si>
  <si>
    <t>WN1704609006</t>
  </si>
  <si>
    <t>WN1704609001</t>
  </si>
  <si>
    <t>WN1704609004</t>
  </si>
  <si>
    <t>WN1704609005</t>
  </si>
  <si>
    <t>WN1704609008</t>
  </si>
  <si>
    <t>HSL 'A' HSL 'B'</t>
  </si>
  <si>
    <t>HSL 'D'</t>
  </si>
  <si>
    <t>NL</t>
  </si>
  <si>
    <t>NL designates 'Not Limiting' indicating that the pore water concentration required to constitute a vapour risk is higher than the solubility capacity for that compound based on a petroleum mixture.  Vapour is therefore not a risk for this compound.</t>
  </si>
  <si>
    <r>
      <t>Human Health (Vapour) Guideline</t>
    </r>
    <r>
      <rPr>
        <vertAlign val="superscript"/>
        <sz val="10"/>
        <rFont val="Arial"/>
        <family val="2"/>
      </rPr>
      <t>A</t>
    </r>
  </si>
  <si>
    <r>
      <t>Ecological</t>
    </r>
    <r>
      <rPr>
        <vertAlign val="superscript"/>
        <sz val="10"/>
        <rFont val="Arial"/>
        <family val="2"/>
      </rPr>
      <t>B</t>
    </r>
  </si>
  <si>
    <r>
      <t>Human Health (Ingestion) Guideline</t>
    </r>
    <r>
      <rPr>
        <vertAlign val="superscript"/>
        <sz val="10"/>
        <rFont val="Arial"/>
        <family val="2"/>
      </rPr>
      <t>C</t>
    </r>
  </si>
  <si>
    <t>Minimum</t>
  </si>
  <si>
    <t>Maximum</t>
  </si>
  <si>
    <t>Average</t>
  </si>
  <si>
    <t>--</t>
  </si>
  <si>
    <t>-- not analysed</t>
  </si>
  <si>
    <t>Blank Cell indicates no criterion available</t>
  </si>
  <si>
    <t>6.5-8.5</t>
  </si>
  <si>
    <r>
      <t>250</t>
    </r>
    <r>
      <rPr>
        <vertAlign val="superscript"/>
        <sz val="9"/>
        <rFont val="Arial"/>
        <family val="2"/>
      </rPr>
      <t>D</t>
    </r>
  </si>
  <si>
    <r>
      <t>Recreational</t>
    </r>
    <r>
      <rPr>
        <vertAlign val="superscript"/>
        <sz val="10"/>
        <rFont val="Arial"/>
        <family val="2"/>
      </rPr>
      <t>E</t>
    </r>
  </si>
  <si>
    <r>
      <t>0.3</t>
    </r>
    <r>
      <rPr>
        <vertAlign val="superscript"/>
        <sz val="9"/>
        <rFont val="Arial"/>
        <family val="2"/>
      </rPr>
      <t>D</t>
    </r>
  </si>
  <si>
    <r>
      <t>0.5 / 0.1</t>
    </r>
    <r>
      <rPr>
        <vertAlign val="superscript"/>
        <sz val="9"/>
        <rFont val="Arial"/>
        <family val="2"/>
      </rPr>
      <t>D</t>
    </r>
  </si>
  <si>
    <r>
      <t>180</t>
    </r>
    <r>
      <rPr>
        <vertAlign val="superscript"/>
        <sz val="9"/>
        <rFont val="Arial"/>
        <family val="2"/>
      </rPr>
      <t>D</t>
    </r>
  </si>
  <si>
    <r>
      <t>500 / 250</t>
    </r>
    <r>
      <rPr>
        <vertAlign val="superscript"/>
        <sz val="9"/>
        <rFont val="Arial"/>
        <family val="2"/>
      </rPr>
      <t>D</t>
    </r>
  </si>
  <si>
    <r>
      <t>3</t>
    </r>
    <r>
      <rPr>
        <vertAlign val="superscript"/>
        <sz val="9"/>
        <rFont val="Arial"/>
        <family val="2"/>
      </rPr>
      <t>D</t>
    </r>
  </si>
  <si>
    <t xml:space="preserve">Total Organic Carbon (TOC) </t>
  </si>
  <si>
    <t>Calcium</t>
  </si>
  <si>
    <t>Sodium</t>
  </si>
  <si>
    <t xml:space="preserve">Sulphate </t>
  </si>
  <si>
    <t>Sulphate</t>
  </si>
  <si>
    <t>Biochemical Oxygen Demand (BOD)</t>
  </si>
  <si>
    <t>Chlorinated Volatile Compounds</t>
  </si>
  <si>
    <t>&lt;0.225^</t>
  </si>
  <si>
    <t>^ 23 compounds analysed. All not detect</t>
  </si>
  <si>
    <t>&lt;0.7</t>
  </si>
  <si>
    <t>Polychlorinated biphenyls (PCB)</t>
  </si>
  <si>
    <t>$ 51 compounds analysed. All not detect</t>
  </si>
  <si>
    <t>* 66 compounds analysed.  All not detect</t>
  </si>
  <si>
    <r>
      <rPr>
        <sz val="9"/>
        <rFont val="Symbol"/>
        <family val="1"/>
      </rPr>
      <t>m</t>
    </r>
    <r>
      <rPr>
        <sz val="9"/>
        <rFont val="Arial"/>
        <family val="2"/>
      </rPr>
      <t>g/L</t>
    </r>
  </si>
  <si>
    <r>
      <rPr>
        <sz val="9"/>
        <rFont val="Symbol"/>
        <family val="1"/>
      </rPr>
      <t>m</t>
    </r>
    <r>
      <rPr>
        <sz val="9"/>
        <rFont val="Arial"/>
        <family val="2"/>
      </rPr>
      <t>S/cm</t>
    </r>
  </si>
  <si>
    <r>
      <t>m</t>
    </r>
    <r>
      <rPr>
        <sz val="9"/>
        <rFont val="Arial"/>
        <family val="2"/>
      </rPr>
      <t>g/L</t>
    </r>
  </si>
  <si>
    <t>C&gt;10 - C16 Fraction</t>
  </si>
  <si>
    <t>C&gt;16 - C34 Fraction</t>
  </si>
  <si>
    <t>C&gt;34 - C40 Fraction</t>
  </si>
  <si>
    <t>Results for calcium, magnesium, potassium and sodium are from filtered samples</t>
  </si>
  <si>
    <t>* 66 compounds analysed. All not detect</t>
  </si>
  <si>
    <t># 7 compounds analyes.  All not detect</t>
  </si>
  <si>
    <t>7 / &gt;PQL</t>
  </si>
  <si>
    <t>No data for September due to inadequate sample volume</t>
  </si>
  <si>
    <t>&lt;Indicates below number indicated</t>
  </si>
  <si>
    <t>For &lt; results averages are calculated using 1/2 of the represent amount</t>
  </si>
  <si>
    <t>N/A</t>
  </si>
  <si>
    <t>No data for June due to inadequate sample volume</t>
  </si>
  <si>
    <t>&lt;0.0010</t>
  </si>
  <si>
    <t>&lt;&lt;0.0001</t>
  </si>
  <si>
    <t>&lt;0.050</t>
  </si>
  <si>
    <t>_</t>
  </si>
  <si>
    <t>1/909/2019</t>
  </si>
  <si>
    <t>&lt;,0.01</t>
  </si>
  <si>
    <t>NR</t>
  </si>
  <si>
    <t>Ammonia June was a NR</t>
  </si>
  <si>
    <t>&lt;21</t>
  </si>
  <si>
    <t>&lt;22</t>
  </si>
  <si>
    <t>&lt;23</t>
  </si>
  <si>
    <t>&lt;24</t>
  </si>
  <si>
    <t>&lt;25</t>
  </si>
  <si>
    <t>&lt;26</t>
  </si>
  <si>
    <t>NS</t>
  </si>
  <si>
    <t>N/A means Not Applicable</t>
  </si>
  <si>
    <t xml:space="preserve">NS means Not Sampled </t>
  </si>
  <si>
    <t>N/A means not Applicable</t>
  </si>
  <si>
    <t>N/A Means Not Applicable</t>
  </si>
  <si>
    <t>NS Means Not Sampled due to inadequate Sample Volume</t>
  </si>
  <si>
    <t>Dissolved oxygen</t>
  </si>
  <si>
    <t>Electrical conductivity</t>
  </si>
  <si>
    <t>Total suspended solids</t>
  </si>
  <si>
    <t xml:space="preserve"> Nitrogenated species (NOx, TKN, TN</t>
  </si>
  <si>
    <t xml:space="preserve"> Total organic carbon</t>
  </si>
  <si>
    <t>Thermotolerant coliforms</t>
  </si>
  <si>
    <t xml:space="preserve">Total disolved solids </t>
  </si>
  <si>
    <t>major cations/annions</t>
  </si>
  <si>
    <t>milligrams per litre</t>
  </si>
  <si>
    <t>microsiemens per</t>
  </si>
  <si>
    <t xml:space="preserve">cfu </t>
  </si>
  <si>
    <t>Nitrogenated species  (NOx, TKN, TN)</t>
  </si>
  <si>
    <t>Total organic carbon</t>
  </si>
  <si>
    <t xml:space="preserve">pH </t>
  </si>
  <si>
    <t xml:space="preserve">Dissolved Oxygen (DO) </t>
  </si>
  <si>
    <t xml:space="preserve">Conductivity </t>
  </si>
  <si>
    <t xml:space="preserve">Suspended Solids - Standard Level </t>
  </si>
  <si>
    <t xml:space="preserve">Total Nitrogen </t>
  </si>
  <si>
    <t xml:space="preserve">Ammonia as N By Discrete Analyser </t>
  </si>
  <si>
    <t xml:space="preserve">Total Dissolved Solids - Standard Level </t>
  </si>
  <si>
    <t xml:space="preserve">Ca, Mg, Na, K, Cl, SO4, Alkalinity </t>
  </si>
  <si>
    <t xml:space="preserve">Thermotolerant coliforms </t>
  </si>
  <si>
    <t>Chlorine</t>
  </si>
  <si>
    <t>Sulfate</t>
  </si>
  <si>
    <t>Alkalinity</t>
  </si>
  <si>
    <t>cfu/100mL</t>
  </si>
  <si>
    <t xml:space="preserve">Ammonia </t>
  </si>
  <si>
    <t>Monitoring Point</t>
  </si>
  <si>
    <t>Site No 1</t>
  </si>
  <si>
    <t>MP1- MW3</t>
  </si>
  <si>
    <t>MP1- MW4</t>
  </si>
  <si>
    <t>MP1- MW5</t>
  </si>
  <si>
    <t>MP1- MW6</t>
  </si>
  <si>
    <t>MP1- MW7</t>
  </si>
  <si>
    <t>MP1- MW8</t>
  </si>
  <si>
    <t>MP1- MW9</t>
  </si>
  <si>
    <t>MP1- MW10</t>
  </si>
  <si>
    <t>MP1- MW11</t>
  </si>
  <si>
    <t>MP1- MW12</t>
  </si>
  <si>
    <t>MP1- MW13</t>
  </si>
  <si>
    <t>Water level depth</t>
  </si>
  <si>
    <t>Phenols</t>
  </si>
  <si>
    <t xml:space="preserve">Phenolics </t>
  </si>
  <si>
    <t>Estimate</t>
  </si>
  <si>
    <t>2m</t>
  </si>
  <si>
    <t>3m</t>
  </si>
  <si>
    <t>4m</t>
  </si>
  <si>
    <t>4.5m</t>
  </si>
  <si>
    <t>N.A</t>
  </si>
  <si>
    <t>31m</t>
  </si>
  <si>
    <t>5m</t>
  </si>
  <si>
    <t>20m</t>
  </si>
  <si>
    <t>Monitoring Point 1 known as MW3 is sampled on a quarterly basis as required by Licence 5927</t>
  </si>
  <si>
    <t xml:space="preserve">Site 1 is sampled on a quarterly basis </t>
  </si>
  <si>
    <t>Monitoring Point 2 known as MW4 is sampled on a quarterly basis as required by Licence 5927</t>
  </si>
  <si>
    <t>Monitoring Point 5 known as MW5 is sampled on a quarterly basis as required by Licence 5927</t>
  </si>
  <si>
    <t>Monitoring Point 6 known as MW6 is sampled on a quarterly basis as required by Licence 5927</t>
  </si>
  <si>
    <t xml:space="preserve">                                                              Monitoring Point 7 known as MW7 is sampled on a quarterly basis as required by Licence 5927</t>
  </si>
  <si>
    <t>Monitoring Point 8 known as MW8 is sampled on a quarterly basis as required by Licence 5927</t>
  </si>
  <si>
    <t>Monitoring Point 9 known as MW9 is sampled on a quarterly basis as required by Licence 5927</t>
  </si>
  <si>
    <t>The leachate dam is sampled on a quarterly basis</t>
  </si>
  <si>
    <t>Monitoring Point 10 known as MW10 is sampled on a quarterly basis as required by Licence 5927</t>
  </si>
  <si>
    <t>Monitoring Point 11 known as MW11 is sampled on a quarterly basis as required by Licence 5927</t>
  </si>
  <si>
    <t>Monitoring Point 12 known as MW12 is sampled on a quarterly basis as required by Licence 5927</t>
  </si>
  <si>
    <t>Monitoring Point 13 known as MW13 is sampled on a quarterly basis as required by Licence 5927</t>
  </si>
  <si>
    <t xml:space="preserve">Surface Water Monitoring Point 2 known as SW SD 2 is sampled on a quarterly basis subject to water levels </t>
  </si>
  <si>
    <t xml:space="preserve">Surface Water Monitoring Point 1 known as SW SD 1 is sampled on a quarterly basis subject to water levels </t>
  </si>
  <si>
    <t>Discharge Event -  Surface Water  Dam 1 known as DE SD1 is sampled on a quarterly basis subject to rain events and not more than once in a 3 month period</t>
  </si>
  <si>
    <t>Discharge Event -  Surface Water Dam 2 known as DE SD2 is sampled on a quarterly basis subject to rain events and not more than once in a 3 month period</t>
  </si>
  <si>
    <t>Discharge Event -  Fern Gully Discharge Dam known as DE FG2 is sampled on a quarterly basis subject to rain events and not more than once in a 3 month period</t>
  </si>
  <si>
    <t xml:space="preserve">Surface Water Monitoring Point Fern Gully 2 known as SW FG 2 is sampled on a quarterly basis subject to water levels </t>
  </si>
  <si>
    <t>Sample Date  19/09/2019</t>
  </si>
  <si>
    <t xml:space="preserve">Results Received </t>
  </si>
  <si>
    <t>Sample Date 19/12/2019</t>
  </si>
  <si>
    <t>Sample Date 19/03/2020</t>
  </si>
  <si>
    <t>Sample Date 20/06/2020</t>
  </si>
  <si>
    <t>Sample Date 21/03/2021</t>
  </si>
  <si>
    <t>Sample Date 20/06/2021</t>
  </si>
  <si>
    <t>Sample Date 1/09/2021</t>
  </si>
  <si>
    <r>
      <t>Total PAH</t>
    </r>
    <r>
      <rPr>
        <b/>
        <vertAlign val="superscript"/>
        <sz val="9"/>
        <rFont val="Arial"/>
        <family val="2"/>
      </rPr>
      <t>G</t>
    </r>
  </si>
  <si>
    <r>
      <t>C6 - 40 (Total)</t>
    </r>
    <r>
      <rPr>
        <b/>
        <i/>
        <vertAlign val="superscript"/>
        <sz val="9"/>
        <rFont val="Arial"/>
        <family val="2"/>
      </rPr>
      <t>G</t>
    </r>
  </si>
  <si>
    <r>
      <t>A</t>
    </r>
    <r>
      <rPr>
        <b/>
        <sz val="8"/>
        <rFont val="Arial"/>
        <family val="2"/>
      </rPr>
      <t xml:space="preserve"> ASC NEPM 1999 (as amended 2013) Vapour Based Health Screening Level (HSL) 'D' (Commercial/Industrial) for groundwater between 2 and 4m below the surface in sand. TRH C</t>
    </r>
    <r>
      <rPr>
        <b/>
        <vertAlign val="subscript"/>
        <sz val="8"/>
        <rFont val="Arial"/>
        <family val="2"/>
      </rPr>
      <t>6</t>
    </r>
    <r>
      <rPr>
        <b/>
        <sz val="8"/>
        <rFont val="Arial"/>
        <family val="2"/>
      </rPr>
      <t>-C</t>
    </r>
    <r>
      <rPr>
        <b/>
        <vertAlign val="subscript"/>
        <sz val="8"/>
        <rFont val="Arial"/>
        <family val="2"/>
      </rPr>
      <t>10</t>
    </r>
    <r>
      <rPr>
        <b/>
        <sz val="8"/>
        <rFont val="Arial"/>
        <family val="2"/>
      </rPr>
      <t xml:space="preserve"> based on F1 criterion, which is conservative.</t>
    </r>
  </si>
  <si>
    <r>
      <rPr>
        <b/>
        <vertAlign val="superscript"/>
        <sz val="8"/>
        <rFont val="Arial"/>
        <family val="2"/>
      </rPr>
      <t>B</t>
    </r>
    <r>
      <rPr>
        <b/>
        <sz val="8"/>
        <rFont val="Arial"/>
        <family val="2"/>
      </rPr>
      <t xml:space="preserve"> ANZECC 2000 % Protection Level for Receiving Water Type. Aluminium criterion based on pH&gt;5.5. Total phenolics criterion based on phenol.</t>
    </r>
  </si>
  <si>
    <r>
      <rPr>
        <b/>
        <vertAlign val="superscript"/>
        <sz val="8"/>
        <rFont val="Arial"/>
        <family val="2"/>
      </rPr>
      <t>C</t>
    </r>
    <r>
      <rPr>
        <b/>
        <sz val="8"/>
        <rFont val="Arial"/>
        <family val="2"/>
      </rPr>
      <t xml:space="preserve"> NHMRC Australian Drinking Water Guidelines, 2011. </t>
    </r>
    <r>
      <rPr>
        <b/>
        <vertAlign val="superscript"/>
        <sz val="8"/>
        <rFont val="Arial"/>
        <family val="2"/>
      </rPr>
      <t>D</t>
    </r>
    <r>
      <rPr>
        <b/>
        <sz val="8"/>
        <rFont val="Arial"/>
        <family val="2"/>
      </rPr>
      <t xml:space="preserve"> indicates aesthetic value.</t>
    </r>
  </si>
  <si>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NHMRC Guidelines for Managing Risks in Recreational Water, 2008</t>
    </r>
  </si>
  <si>
    <r>
      <rPr>
        <b/>
        <vertAlign val="superscript"/>
        <sz val="8"/>
        <rFont val="Arial"/>
        <family val="2"/>
      </rPr>
      <t>G</t>
    </r>
    <r>
      <rPr>
        <b/>
        <sz val="8"/>
        <rFont val="Arial"/>
        <family val="2"/>
      </rPr>
      <t xml:space="preserve"> Summation of TRH, PAH and average calculation use 1/2PQL for values where result is not detected. Presentation of a result does not therefore necessarily indicate detected concentration</t>
    </r>
  </si>
  <si>
    <t>Results in bold are in excess of human health criteria</t>
  </si>
  <si>
    <r>
      <t xml:space="preserve">Results in </t>
    </r>
    <r>
      <rPr>
        <b/>
        <i/>
        <sz val="8"/>
        <rFont val="Arial"/>
        <family val="2"/>
      </rPr>
      <t>italics</t>
    </r>
    <r>
      <rPr>
        <b/>
        <sz val="8"/>
        <rFont val="Arial"/>
        <family val="2"/>
      </rPr>
      <t xml:space="preserve"> are in excess of ecological criteria</t>
    </r>
  </si>
  <si>
    <r>
      <t xml:space="preserve">Results </t>
    </r>
    <r>
      <rPr>
        <b/>
        <u val="single"/>
        <sz val="8"/>
        <rFont val="Arial"/>
        <family val="2"/>
      </rPr>
      <t>underlined</t>
    </r>
    <r>
      <rPr>
        <b/>
        <sz val="8"/>
        <rFont val="Arial"/>
        <family val="2"/>
      </rPr>
      <t xml:space="preserve"> are in excess of recreational criteria</t>
    </r>
  </si>
  <si>
    <r>
      <t>Human Health (Vapour) Guideline</t>
    </r>
    <r>
      <rPr>
        <b/>
        <vertAlign val="superscript"/>
        <sz val="10"/>
        <rFont val="Arial"/>
        <family val="2"/>
      </rPr>
      <t>A</t>
    </r>
  </si>
  <si>
    <r>
      <t>Ecological</t>
    </r>
    <r>
      <rPr>
        <b/>
        <vertAlign val="superscript"/>
        <sz val="10"/>
        <rFont val="Arial"/>
        <family val="2"/>
      </rPr>
      <t>B</t>
    </r>
  </si>
  <si>
    <r>
      <t>Human Health (Ingestion) Guideline</t>
    </r>
    <r>
      <rPr>
        <b/>
        <vertAlign val="superscript"/>
        <sz val="10"/>
        <rFont val="Arial"/>
        <family val="2"/>
      </rPr>
      <t>C</t>
    </r>
  </si>
  <si>
    <r>
      <t>Recreational</t>
    </r>
    <r>
      <rPr>
        <b/>
        <vertAlign val="superscript"/>
        <sz val="10"/>
        <rFont val="Arial"/>
        <family val="2"/>
      </rPr>
      <t>E</t>
    </r>
  </si>
  <si>
    <r>
      <t>EPL</t>
    </r>
    <r>
      <rPr>
        <b/>
        <vertAlign val="superscript"/>
        <sz val="10"/>
        <rFont val="Arial"/>
        <family val="2"/>
      </rPr>
      <t>F</t>
    </r>
  </si>
  <si>
    <t>Sample Date 21/03/2020</t>
  </si>
  <si>
    <t xml:space="preserve">Results recevied </t>
  </si>
  <si>
    <r>
      <t>Alkalinity (as CaCo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</si>
  <si>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Total PAH</t>
    </r>
    <r>
      <rPr>
        <b/>
        <vertAlign val="superscript"/>
        <sz val="9"/>
        <rFont val="Arial"/>
        <family val="2"/>
      </rPr>
      <t>F</t>
    </r>
  </si>
  <si>
    <r>
      <t>C6 - 40 (Total)</t>
    </r>
    <r>
      <rPr>
        <b/>
        <i/>
        <vertAlign val="superscript"/>
        <sz val="9"/>
        <rFont val="Arial"/>
        <family val="2"/>
      </rPr>
      <t>F</t>
    </r>
  </si>
  <si>
    <r>
      <rPr>
        <b/>
        <vertAlign val="superscript"/>
        <sz val="8"/>
        <rFont val="Arial"/>
        <family val="2"/>
      </rPr>
      <t>F</t>
    </r>
    <r>
      <rPr>
        <b/>
        <sz val="8"/>
        <rFont val="Arial"/>
        <family val="2"/>
      </rPr>
      <t xml:space="preserve"> Summation of TRH, PAH and average calculation (where presented) use 1/2PQL for values where result is not detected. Presentation of a result does not therefore necessarily indicate detected concentration</t>
    </r>
  </si>
  <si>
    <t xml:space="preserve">Results Recevied </t>
  </si>
  <si>
    <r>
      <rPr>
        <b/>
        <vertAlign val="superscript"/>
        <sz val="8"/>
        <rFont val="Arial"/>
        <family val="2"/>
      </rPr>
      <t xml:space="preserve">F </t>
    </r>
    <r>
      <rPr>
        <b/>
        <sz val="8"/>
        <rFont val="Arial"/>
        <family val="2"/>
      </rPr>
      <t>EPL5927 Threshold Concentrations for Monitoring Point 5</t>
    </r>
  </si>
  <si>
    <r>
      <t>250</t>
    </r>
    <r>
      <rPr>
        <vertAlign val="superscript"/>
        <sz val="10"/>
        <rFont val="Arial"/>
        <family val="2"/>
      </rPr>
      <t>D</t>
    </r>
  </si>
  <si>
    <r>
      <rPr>
        <sz val="10"/>
        <rFont val="Symbol"/>
        <family val="1"/>
      </rPr>
      <t>m</t>
    </r>
    <r>
      <rPr>
        <sz val="10"/>
        <rFont val="Arial"/>
        <family val="2"/>
      </rPr>
      <t>S/cm</t>
    </r>
  </si>
  <si>
    <r>
      <t>180</t>
    </r>
    <r>
      <rPr>
        <vertAlign val="superscript"/>
        <sz val="10"/>
        <rFont val="Arial"/>
        <family val="2"/>
      </rPr>
      <t>D</t>
    </r>
  </si>
  <si>
    <r>
      <t>500 / 250</t>
    </r>
    <r>
      <rPr>
        <vertAlign val="superscript"/>
        <sz val="10"/>
        <rFont val="Arial"/>
        <family val="2"/>
      </rPr>
      <t>D</t>
    </r>
  </si>
  <si>
    <r>
      <rPr>
        <sz val="10"/>
        <rFont val="Symbol"/>
        <family val="1"/>
      </rPr>
      <t>m</t>
    </r>
    <r>
      <rPr>
        <sz val="10"/>
        <rFont val="Arial"/>
        <family val="2"/>
      </rPr>
      <t>g/L</t>
    </r>
  </si>
  <si>
    <r>
      <t>Alkalinity (as CaCo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</si>
  <si>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Total PAH</t>
    </r>
    <r>
      <rPr>
        <b/>
        <vertAlign val="superscript"/>
        <sz val="10"/>
        <rFont val="Arial"/>
        <family val="2"/>
      </rPr>
      <t>F</t>
    </r>
  </si>
  <si>
    <r>
      <t>C6 - 40 (Total)</t>
    </r>
    <r>
      <rPr>
        <b/>
        <i/>
        <vertAlign val="superscript"/>
        <sz val="10"/>
        <rFont val="Arial"/>
        <family val="2"/>
      </rPr>
      <t>F</t>
    </r>
  </si>
  <si>
    <r>
      <t>A</t>
    </r>
    <r>
      <rPr>
        <b/>
        <sz val="10"/>
        <rFont val="Arial"/>
        <family val="2"/>
      </rPr>
      <t xml:space="preserve"> ASC NEPM 1999 (as amended 2013) Vapour Based Health Screening Level (HSL) 'D' (Commercial/Industrial) for groundwater between 2 and 4m below the surface in sand. TRH 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-C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based on F1 criterion, which is conservative.</t>
    </r>
  </si>
  <si>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ANZECC 2000 % Protection Level for Receiving Water Type. Aluminium criterion based on pH&gt;5.5. Total phenolics criterion based on phenol.</t>
    </r>
  </si>
  <si>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NHMRC Australian Drinking Water Guidelines, 2011. 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indicates aesthetic value.</t>
    </r>
  </si>
  <si>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NHMRC Guidelines for Managing Risks in Recreational Water, 2008</t>
    </r>
  </si>
  <si>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Summation of TRH, PAH and average calculation (where presented) use 1/2PQL for values where result is not detected. Presentation of a result does not therefore necessarily indicate detected concentration</t>
    </r>
  </si>
  <si>
    <r>
      <t xml:space="preserve">Results in </t>
    </r>
    <r>
      <rPr>
        <b/>
        <i/>
        <sz val="10"/>
        <rFont val="Arial"/>
        <family val="2"/>
      </rPr>
      <t>italics</t>
    </r>
    <r>
      <rPr>
        <b/>
        <sz val="10"/>
        <rFont val="Arial"/>
        <family val="2"/>
      </rPr>
      <t xml:space="preserve"> are in excess of ecological criteria</t>
    </r>
  </si>
  <si>
    <r>
      <t xml:space="preserve">Results </t>
    </r>
    <r>
      <rPr>
        <b/>
        <u val="single"/>
        <sz val="10"/>
        <rFont val="Arial"/>
        <family val="2"/>
      </rPr>
      <t>underlined</t>
    </r>
    <r>
      <rPr>
        <b/>
        <sz val="10"/>
        <rFont val="Arial"/>
        <family val="2"/>
      </rPr>
      <t xml:space="preserve"> are in excess of recreational criteria</t>
    </r>
  </si>
  <si>
    <t>Sample Date 20/12/2017</t>
  </si>
  <si>
    <t>Sample Date 14/03/2018</t>
  </si>
  <si>
    <t>Sample Date 14/06/2018</t>
  </si>
  <si>
    <t>Samples Date 19/12/2019</t>
  </si>
  <si>
    <t>Date Sampled 19/12/2019</t>
  </si>
  <si>
    <t>Sample Date  19/12/2019</t>
  </si>
  <si>
    <t>Date Sampled 21/03/2020</t>
  </si>
  <si>
    <t>Date Sampled 21/03/2021</t>
  </si>
  <si>
    <t>Date Sampled 20/06/2021</t>
  </si>
  <si>
    <t>Date Sampled 1/09/2021</t>
  </si>
  <si>
    <t xml:space="preserve"> Sample Date 21/03/2020</t>
  </si>
  <si>
    <t>Results received 09/01/20</t>
  </si>
  <si>
    <t>Results Received 09/01/2020</t>
  </si>
  <si>
    <r>
      <t>C6 - 40 (Total)</t>
    </r>
    <r>
      <rPr>
        <b/>
        <i/>
        <vertAlign val="superscript"/>
        <sz val="10"/>
        <rFont val="Arial"/>
        <family val="2"/>
      </rPr>
      <t>G</t>
    </r>
  </si>
  <si>
    <r>
      <rPr>
        <b/>
        <vertAlign val="superscript"/>
        <sz val="10"/>
        <rFont val="Arial"/>
        <family val="2"/>
      </rPr>
      <t xml:space="preserve">F </t>
    </r>
    <r>
      <rPr>
        <b/>
        <sz val="10"/>
        <rFont val="Arial"/>
        <family val="2"/>
      </rPr>
      <t>EPL5927 Threshold Concentrations for Monitoring Point 2</t>
    </r>
  </si>
  <si>
    <r>
      <rPr>
        <b/>
        <vertAlign val="super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Summation of TRH, PAH and average calculation use 1/2PQL for values where result is not detected. Presentation of a result does not therefore necessarily indicate detected concentration</t>
    </r>
  </si>
  <si>
    <t>Results Recevied 09/01/2020</t>
  </si>
  <si>
    <t>Results Received 26/03/2020</t>
  </si>
  <si>
    <t>Results received 26/03/2020</t>
  </si>
  <si>
    <t>Results Received 9/01/2020</t>
  </si>
  <si>
    <t>Results Recevied 26/03/2020</t>
  </si>
  <si>
    <t>Results Received  09/01/2020</t>
  </si>
  <si>
    <t>Results Recevied  09/01/2020</t>
  </si>
  <si>
    <t>Sample Date 22/06/2020</t>
  </si>
  <si>
    <t>Results Received 29/062020</t>
  </si>
  <si>
    <t>Results received 29/06/2020</t>
  </si>
  <si>
    <t>Results Received 29/06/2020</t>
  </si>
  <si>
    <t>Results Recevied 29/06/2020</t>
  </si>
  <si>
    <t>Sample Date 20\2/06/2020</t>
  </si>
  <si>
    <t>Date Sampled 23/06/2020</t>
  </si>
  <si>
    <t>Results Received 30/6/2020</t>
  </si>
  <si>
    <t>Results Received 30/06/2020</t>
  </si>
  <si>
    <t>Sample Date 23/06/2020</t>
  </si>
  <si>
    <t>Results Recevied 30/06/2020</t>
  </si>
  <si>
    <t>Results Received</t>
  </si>
  <si>
    <r>
      <t xml:space="preserve">Results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Indicate an excedance of EPA Threshold Levels</t>
    </r>
  </si>
  <si>
    <t>MW4 results for Ammonia are believed to be a result of low bore levels for December 2019</t>
  </si>
  <si>
    <t>MW4 results for Nitrate are believed to be a result of low bore levels for March 2020</t>
  </si>
  <si>
    <t>MW5 results for Ammonia are believed to be a result of low bore levels for December 2019</t>
  </si>
  <si>
    <t xml:space="preserve">MW4 results for Nitrate are believed to be a result of low water levels, localised results for this bore for June 2020. A new bore has been installed nearby to monitor results </t>
  </si>
  <si>
    <t>Sample Date 15/09/2020</t>
  </si>
  <si>
    <t>Results received 24/09/2020</t>
  </si>
  <si>
    <t>Results Received 24/09/2020</t>
  </si>
  <si>
    <t>Results Recevied 24/09/2020</t>
  </si>
  <si>
    <t>Date Sampled 16/09/2020</t>
  </si>
  <si>
    <t>Sample Date 16/09/2020</t>
  </si>
  <si>
    <t>Sample Date 14/09/2020</t>
  </si>
  <si>
    <t>Mercury result september taken from MW5 Blind Duplicate</t>
  </si>
  <si>
    <t>Total Copper</t>
  </si>
  <si>
    <t>Cadmium (total)</t>
  </si>
  <si>
    <t xml:space="preserve"> Lead (total)</t>
  </si>
  <si>
    <t xml:space="preserve"> Zinc (total)</t>
  </si>
  <si>
    <t>Aluminium (total)</t>
  </si>
  <si>
    <t>Arsenic  (total)</t>
  </si>
  <si>
    <t>Barium  (total)</t>
  </si>
  <si>
    <t>3.5m</t>
  </si>
  <si>
    <t>0.65m</t>
  </si>
  <si>
    <t>2.12m</t>
  </si>
  <si>
    <t>1.80m</t>
  </si>
  <si>
    <t>3.52m</t>
  </si>
  <si>
    <t>32m</t>
  </si>
  <si>
    <t>1.95m</t>
  </si>
  <si>
    <t>0.77m</t>
  </si>
  <si>
    <t>Results Received 17/12/2020</t>
  </si>
  <si>
    <t>Sample Date 09/12/2020</t>
  </si>
  <si>
    <t>Results Recevied 17/12/2020</t>
  </si>
  <si>
    <t>Arsenic (filtered)</t>
  </si>
  <si>
    <t>Barium (filtered)</t>
  </si>
  <si>
    <t>Cadmium (filtered)</t>
  </si>
  <si>
    <t>Chromium (hexavalent filtered)</t>
  </si>
  <si>
    <t>Chromium (filtered)</t>
  </si>
  <si>
    <t>Copper (filtered)</t>
  </si>
  <si>
    <t>Lead (filtered)</t>
  </si>
  <si>
    <t>Mercury (filtered)</t>
  </si>
  <si>
    <t>Iron (filtered)</t>
  </si>
  <si>
    <t>Manganese (filtered)</t>
  </si>
  <si>
    <t>&lt; 0.05</t>
  </si>
  <si>
    <t>&lt; 0.001</t>
  </si>
  <si>
    <t>&lt; 0.02</t>
  </si>
  <si>
    <t>&lt; 5</t>
  </si>
  <si>
    <t>&lt; 0.0002</t>
  </si>
  <si>
    <t>&lt; 0.005</t>
  </si>
  <si>
    <t>&lt; 0.0001</t>
  </si>
  <si>
    <t xml:space="preserve"> Zinc (filtered)</t>
  </si>
  <si>
    <t>Aluminium (filtered)</t>
  </si>
  <si>
    <t>Zinc (filtered)</t>
  </si>
  <si>
    <t>&lt; 0.5</t>
  </si>
  <si>
    <t>-</t>
  </si>
  <si>
    <t>Total Alkalinity (as CaCO3)</t>
  </si>
  <si>
    <t>Ammonia (as N)</t>
  </si>
  <si>
    <t>Biochemical Oxygen Demand (BOD-5 Day)</t>
  </si>
  <si>
    <t>Chromium (hexavalent)</t>
  </si>
  <si>
    <t>Chromium</t>
  </si>
  <si>
    <t>Fluoride (Total)</t>
  </si>
  <si>
    <t>Sulphate (as SO4)</t>
  </si>
  <si>
    <t>Total Dissolved Solids Dried at 180°C ± 2°C</t>
  </si>
  <si>
    <t>Iron</t>
  </si>
  <si>
    <t>Manganese</t>
  </si>
  <si>
    <t>Total Organic Carbon</t>
  </si>
  <si>
    <t>0.5 / 0.1D</t>
  </si>
  <si>
    <t>0.3D</t>
  </si>
  <si>
    <t>Total PAH*</t>
  </si>
  <si>
    <t>&lt;0.002</t>
  </si>
  <si>
    <t>Sample Date 09/12/2020 Duplicate (FD02)</t>
  </si>
  <si>
    <t>Sample Date 09/12/2020 (FD03)</t>
  </si>
  <si>
    <t>Choloride</t>
  </si>
  <si>
    <t>Nitrate &amp; Nitrite (as N)</t>
  </si>
  <si>
    <t>Nitrate (as N)</t>
  </si>
  <si>
    <t>Nitrite (as N)</t>
  </si>
  <si>
    <t>Organic Nitrogen (as N)*</t>
  </si>
  <si>
    <t>Total Kjeldahl Nitrogen (as N)</t>
  </si>
  <si>
    <t>Total Nitrogen (as N)*</t>
  </si>
  <si>
    <t>Nitrogenated species (NOx, TKN, TN):</t>
  </si>
  <si>
    <r>
      <rPr>
        <sz val="9"/>
        <color indexed="8"/>
        <rFont val="Symbol"/>
        <family val="1"/>
      </rPr>
      <t>m</t>
    </r>
    <r>
      <rPr>
        <sz val="9"/>
        <color indexed="8"/>
        <rFont val="Arial"/>
        <family val="2"/>
      </rPr>
      <t>g/L</t>
    </r>
  </si>
  <si>
    <r>
      <t>&lt;764</t>
    </r>
    <r>
      <rPr>
        <vertAlign val="superscript"/>
        <sz val="9"/>
        <color indexed="8"/>
        <rFont val="Arial"/>
        <family val="2"/>
      </rPr>
      <t>*</t>
    </r>
  </si>
  <si>
    <r>
      <t>&lt;0.225</t>
    </r>
    <r>
      <rPr>
        <vertAlign val="superscript"/>
        <sz val="9"/>
        <rFont val="Arial"/>
        <family val="2"/>
      </rPr>
      <t>^</t>
    </r>
  </si>
  <si>
    <r>
      <t>&lt;46.84</t>
    </r>
    <r>
      <rPr>
        <vertAlign val="superscript"/>
        <sz val="9"/>
        <rFont val="Arial"/>
        <family val="2"/>
      </rPr>
      <t>$</t>
    </r>
  </si>
  <si>
    <r>
      <t>&lt;0.7</t>
    </r>
    <r>
      <rPr>
        <vertAlign val="superscript"/>
        <sz val="9"/>
        <rFont val="Arial"/>
        <family val="2"/>
      </rPr>
      <t>#</t>
    </r>
  </si>
  <si>
    <t>&lt; 20</t>
  </si>
  <si>
    <r>
      <t>&lt;764</t>
    </r>
    <r>
      <rPr>
        <vertAlign val="superscript"/>
        <sz val="9"/>
        <rFont val="Arial"/>
        <family val="2"/>
      </rPr>
      <t>*</t>
    </r>
  </si>
  <si>
    <r>
      <t>&lt;783</t>
    </r>
    <r>
      <rPr>
        <vertAlign val="superscript"/>
        <sz val="9"/>
        <rFont val="Arial"/>
        <family val="2"/>
      </rPr>
      <t>#</t>
    </r>
  </si>
  <si>
    <t>Biochemical Oxygen Demand</t>
  </si>
  <si>
    <t>Sample Date 03/12/2020</t>
  </si>
  <si>
    <t>Alkalinity (as CaCO3)</t>
  </si>
  <si>
    <t>&lt; 1</t>
  </si>
  <si>
    <t>Total Recoverable Hydrocarbons (TRH)</t>
  </si>
  <si>
    <t>Results Received 10/12/2020</t>
  </si>
  <si>
    <t>Sample Date 03/12/2020 (FD01)</t>
  </si>
  <si>
    <t>3.74m</t>
  </si>
  <si>
    <t>1.78m</t>
  </si>
  <si>
    <t>2.47m</t>
  </si>
  <si>
    <t>7.59m</t>
  </si>
  <si>
    <t>21.08 m</t>
  </si>
  <si>
    <t>0.57 m</t>
  </si>
  <si>
    <t>1.66 m</t>
  </si>
  <si>
    <t>0.69 m</t>
  </si>
  <si>
    <t>4.60 m</t>
  </si>
  <si>
    <t>2.04 m</t>
  </si>
  <si>
    <t xml:space="preserve">Arsenic </t>
  </si>
  <si>
    <t xml:space="preserve"> Zinc</t>
  </si>
  <si>
    <t xml:space="preserve"> Zinc </t>
  </si>
  <si>
    <t>Results Recevied 17/12/20</t>
  </si>
  <si>
    <t>Date Sampled 09/12/2020</t>
  </si>
  <si>
    <t>Results Recevied 10/12/2020</t>
  </si>
  <si>
    <t>N/A Means Not Applicable - No applicable discharge event occurred during quarterly period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</si>
</sst>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E+00"/>
    <numFmt numFmtId="165" formatCode=".##0"/>
    <numFmt numFmtId="166" formatCode="mm/dd/yy"/>
    <numFmt numFmtId="167" formatCode="mmmm\ d\,\ yyyy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[$-C09]dddd\,\ d\ mmmm\ yyyy"/>
    <numFmt numFmtId="175" formatCode="[$-C09]dd\-mmm\-yy;@"/>
    <numFmt numFmtId="176" formatCode="0.0000"/>
    <numFmt numFmtId="177" formatCode="[$-C09]dd\-mmmm\-yyyy;@"/>
    <numFmt numFmtId="178" formatCode="0.00000"/>
    <numFmt numFmtId="179" formatCode="dd/mm/yy;@"/>
    <numFmt numFmtId="180" formatCode="[$-409]h:mm:ss\ AM/PM"/>
    <numFmt numFmtId="181" formatCode="mmm\-yyyy"/>
    <numFmt numFmtId="182" formatCode="0.000000"/>
    <numFmt numFmtId="183" formatCode="0.0000000"/>
    <numFmt numFmtId="184" formatCode="0.00000000"/>
    <numFmt numFmtId="185" formatCode="0.000000000"/>
  </numFmts>
  <fonts count="113">
    <font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.4"/>
      <color indexed="12"/>
      <name val="Arial"/>
      <family val="2"/>
    </font>
    <font>
      <u val="single"/>
      <sz val="11.4"/>
      <color indexed="36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0"/>
      <color indexed="8"/>
      <name val="MS Sans Serif"/>
      <family val="2"/>
    </font>
    <font>
      <u val="single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9"/>
      <name val="Symbol"/>
      <family val="1"/>
    </font>
    <font>
      <i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vertAlign val="superscript"/>
      <sz val="9"/>
      <name val="Arial"/>
      <family val="2"/>
    </font>
    <font>
      <b/>
      <i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b/>
      <u val="single"/>
      <sz val="8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9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i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b/>
      <sz val="9"/>
      <name val="Arial Narrow"/>
      <family val="2"/>
    </font>
    <font>
      <sz val="9"/>
      <color indexed="8"/>
      <name val="Arial"/>
      <family val="2"/>
    </font>
    <font>
      <sz val="9"/>
      <color indexed="8"/>
      <name val="Symbol"/>
      <family val="1"/>
    </font>
    <font>
      <vertAlign val="superscript"/>
      <sz val="9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 Narrow"/>
      <family val="2"/>
    </font>
    <font>
      <i/>
      <sz val="9"/>
      <color indexed="10"/>
      <name val="Arial Narrow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i/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Lucida Sans"/>
      <family val="2"/>
    </font>
    <font>
      <sz val="10"/>
      <color indexed="8"/>
      <name val="Lucida Sans"/>
      <family val="2"/>
    </font>
    <font>
      <b/>
      <sz val="12"/>
      <color indexed="8"/>
      <name val="Arial"/>
      <family val="2"/>
    </font>
    <font>
      <b/>
      <sz val="8"/>
      <color indexed="8"/>
      <name val="Lucida Sans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i/>
      <sz val="9"/>
      <color rgb="FFFF0000"/>
      <name val="Arial"/>
      <family val="2"/>
    </font>
    <font>
      <b/>
      <sz val="9"/>
      <color theme="1"/>
      <name val="Arial"/>
      <family val="2"/>
    </font>
    <font>
      <i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Lucida Sans"/>
      <family val="2"/>
    </font>
    <font>
      <sz val="10"/>
      <color rgb="FF000000"/>
      <name val="Lucida Sans"/>
      <family val="2"/>
    </font>
    <font>
      <b/>
      <sz val="12"/>
      <color theme="1"/>
      <name val="Arial"/>
      <family val="2"/>
    </font>
    <font>
      <b/>
      <sz val="8"/>
      <color rgb="FF000000"/>
      <name val="Lucida Sans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theme="0" tint="-0.04997999966144562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/>
      <top style="thin">
        <color rgb="FFFFFFFF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0" tint="-0.0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1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4" fillId="0" borderId="0" xfId="0" applyNumberFormat="1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3" fontId="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5" fontId="3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5" fontId="94" fillId="0" borderId="11" xfId="0" applyNumberFormat="1" applyFont="1" applyFill="1" applyBorder="1" applyAlignment="1">
      <alignment horizontal="center" vertical="center"/>
    </xf>
    <xf numFmtId="15" fontId="94" fillId="0" borderId="11" xfId="0" applyNumberFormat="1" applyFont="1" applyFill="1" applyBorder="1" applyAlignment="1">
      <alignment horizontal="center" vertical="center"/>
    </xf>
    <xf numFmtId="15" fontId="95" fillId="0" borderId="14" xfId="0" applyNumberFormat="1" applyFont="1" applyFill="1" applyBorder="1" applyAlignment="1">
      <alignment horizontal="center" vertical="center"/>
    </xf>
    <xf numFmtId="15" fontId="95" fillId="0" borderId="11" xfId="0" applyNumberFormat="1" applyFont="1" applyFill="1" applyBorder="1" applyAlignment="1">
      <alignment horizontal="center" vertical="center"/>
    </xf>
    <xf numFmtId="176" fontId="94" fillId="0" borderId="11" xfId="0" applyNumberFormat="1" applyFont="1" applyFill="1" applyBorder="1" applyAlignment="1">
      <alignment horizontal="center" vertical="center"/>
    </xf>
    <xf numFmtId="15" fontId="94" fillId="0" borderId="15" xfId="0" applyNumberFormat="1" applyFont="1" applyFill="1" applyBorder="1" applyAlignment="1">
      <alignment horizontal="center" vertical="center"/>
    </xf>
    <xf numFmtId="15" fontId="95" fillId="33" borderId="14" xfId="0" applyNumberFormat="1" applyFont="1" applyFill="1" applyBorder="1" applyAlignment="1">
      <alignment horizontal="center" vertical="center"/>
    </xf>
    <xf numFmtId="15" fontId="95" fillId="33" borderId="11" xfId="0" applyNumberFormat="1" applyFont="1" applyFill="1" applyBorder="1" applyAlignment="1">
      <alignment horizontal="center" vertical="center"/>
    </xf>
    <xf numFmtId="15" fontId="95" fillId="33" borderId="12" xfId="0" applyNumberFormat="1" applyFont="1" applyFill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5" fontId="2" fillId="0" borderId="11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vertical="center"/>
    </xf>
    <xf numFmtId="15" fontId="2" fillId="0" borderId="1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15" fontId="95" fillId="0" borderId="20" xfId="0" applyNumberFormat="1" applyFont="1" applyFill="1" applyBorder="1" applyAlignment="1">
      <alignment horizontal="center" vertical="center"/>
    </xf>
    <xf numFmtId="15" fontId="95" fillId="0" borderId="21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5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7" fontId="2" fillId="0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5" fontId="2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9" fontId="2" fillId="18" borderId="11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5" fontId="3" fillId="0" borderId="10" xfId="0" applyNumberFormat="1" applyFont="1" applyBorder="1" applyAlignment="1">
      <alignment horizontal="center" vertical="center"/>
    </xf>
    <xf numFmtId="15" fontId="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5" fontId="3" fillId="0" borderId="13" xfId="0" applyNumberFormat="1" applyFont="1" applyBorder="1" applyAlignment="1">
      <alignment vertical="center"/>
    </xf>
    <xf numFmtId="15" fontId="3" fillId="0" borderId="16" xfId="0" applyNumberFormat="1" applyFont="1" applyBorder="1" applyAlignment="1">
      <alignment vertical="center"/>
    </xf>
    <xf numFmtId="15" fontId="3" fillId="0" borderId="27" xfId="0" applyNumberFormat="1" applyFont="1" applyBorder="1" applyAlignment="1">
      <alignment vertical="center"/>
    </xf>
    <xf numFmtId="15" fontId="3" fillId="0" borderId="28" xfId="0" applyNumberFormat="1" applyFont="1" applyBorder="1" applyAlignment="1">
      <alignment vertical="center"/>
    </xf>
    <xf numFmtId="15" fontId="2" fillId="0" borderId="2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5" fontId="2" fillId="0" borderId="2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96" fillId="0" borderId="18" xfId="0" applyNumberFormat="1" applyFont="1" applyFill="1" applyBorder="1" applyAlignment="1">
      <alignment horizontal="center" vertical="center"/>
    </xf>
    <xf numFmtId="2" fontId="96" fillId="0" borderId="17" xfId="0" applyNumberFormat="1" applyFont="1" applyFill="1" applyBorder="1" applyAlignment="1">
      <alignment horizontal="center" vertical="center"/>
    </xf>
    <xf numFmtId="2" fontId="96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5" fontId="2" fillId="0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175" fontId="2" fillId="0" borderId="22" xfId="0" applyNumberFormat="1" applyFont="1" applyFill="1" applyBorder="1" applyAlignment="1">
      <alignment horizontal="center" vertical="center"/>
    </xf>
    <xf numFmtId="175" fontId="2" fillId="0" borderId="26" xfId="0" applyNumberFormat="1" applyFont="1" applyFill="1" applyBorder="1" applyAlignment="1">
      <alignment horizontal="center" vertical="center"/>
    </xf>
    <xf numFmtId="15" fontId="2" fillId="0" borderId="26" xfId="0" applyNumberFormat="1" applyFont="1" applyFill="1" applyBorder="1" applyAlignment="1">
      <alignment horizontal="center" vertical="center"/>
    </xf>
    <xf numFmtId="15" fontId="2" fillId="0" borderId="34" xfId="0" applyNumberFormat="1" applyFont="1" applyFill="1" applyBorder="1" applyAlignment="1">
      <alignment horizontal="center" vertical="center"/>
    </xf>
    <xf numFmtId="15" fontId="2" fillId="0" borderId="16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5" fontId="2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15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5" fontId="2" fillId="0" borderId="36" xfId="0" applyNumberFormat="1" applyFont="1" applyFill="1" applyBorder="1" applyAlignment="1">
      <alignment horizontal="center" vertical="center"/>
    </xf>
    <xf numFmtId="15" fontId="2" fillId="0" borderId="13" xfId="0" applyNumberFormat="1" applyFont="1" applyFill="1" applyBorder="1" applyAlignment="1">
      <alignment horizontal="center" vertical="center"/>
    </xf>
    <xf numFmtId="15" fontId="95" fillId="33" borderId="20" xfId="0" applyNumberFormat="1" applyFont="1" applyFill="1" applyBorder="1" applyAlignment="1">
      <alignment horizontal="center" vertical="center"/>
    </xf>
    <xf numFmtId="15" fontId="3" fillId="0" borderId="37" xfId="0" applyNumberFormat="1" applyFont="1" applyBorder="1" applyAlignment="1">
      <alignment horizontal="center" vertical="center"/>
    </xf>
    <xf numFmtId="0" fontId="3" fillId="0" borderId="18" xfId="0" applyFont="1" applyBorder="1" applyAlignment="1" quotePrefix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9" fontId="2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15" fontId="3" fillId="0" borderId="13" xfId="0" applyNumberFormat="1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15" fontId="2" fillId="0" borderId="27" xfId="0" applyNumberFormat="1" applyFont="1" applyFill="1" applyBorder="1" applyAlignment="1">
      <alignment horizontal="center" vertical="center"/>
    </xf>
    <xf numFmtId="15" fontId="2" fillId="0" borderId="28" xfId="0" applyNumberFormat="1" applyFont="1" applyFill="1" applyBorder="1" applyAlignment="1">
      <alignment horizontal="center" vertical="center"/>
    </xf>
    <xf numFmtId="0" fontId="98" fillId="0" borderId="13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6" fillId="0" borderId="18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3" fontId="3" fillId="0" borderId="0" xfId="0" applyNumberFormat="1" applyFont="1" applyAlignment="1">
      <alignment vertical="center"/>
    </xf>
    <xf numFmtId="0" fontId="3" fillId="0" borderId="27" xfId="0" applyFont="1" applyBorder="1" applyAlignment="1">
      <alignment vertical="center"/>
    </xf>
    <xf numFmtId="15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5" fontId="3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Border="1" applyAlignment="1">
      <alignment vertical="center"/>
    </xf>
    <xf numFmtId="175" fontId="2" fillId="33" borderId="11" xfId="0" applyNumberFormat="1" applyFont="1" applyFill="1" applyBorder="1" applyAlignment="1">
      <alignment horizontal="center" vertical="center"/>
    </xf>
    <xf numFmtId="15" fontId="2" fillId="33" borderId="12" xfId="0" applyNumberFormat="1" applyFont="1" applyFill="1" applyBorder="1" applyAlignment="1">
      <alignment horizontal="center" vertical="center"/>
    </xf>
    <xf numFmtId="15" fontId="2" fillId="33" borderId="12" xfId="0" applyNumberFormat="1" applyFont="1" applyFill="1" applyBorder="1" applyAlignment="1">
      <alignment vertical="center"/>
    </xf>
    <xf numFmtId="175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3" fillId="0" borderId="18" xfId="0" applyFont="1" applyFill="1" applyBorder="1" applyAlignment="1" quotePrefix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15" fontId="3" fillId="0" borderId="27" xfId="0" applyNumberFormat="1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99" fillId="0" borderId="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0" fontId="96" fillId="0" borderId="2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96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73" fontId="18" fillId="0" borderId="26" xfId="0" applyNumberFormat="1" applyFont="1" applyFill="1" applyBorder="1" applyAlignment="1">
      <alignment horizontal="center" vertical="center"/>
    </xf>
    <xf numFmtId="173" fontId="3" fillId="0" borderId="26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17" fillId="0" borderId="26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5" fontId="2" fillId="0" borderId="40" xfId="0" applyNumberFormat="1" applyFont="1" applyFill="1" applyBorder="1" applyAlignment="1">
      <alignment horizontal="center" vertical="center"/>
    </xf>
    <xf numFmtId="15" fontId="2" fillId="0" borderId="41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right" vertical="center"/>
    </xf>
    <xf numFmtId="173" fontId="8" fillId="0" borderId="41" xfId="0" applyNumberFormat="1" applyFont="1" applyFill="1" applyBorder="1" applyAlignment="1">
      <alignment horizontal="right" vertical="center"/>
    </xf>
    <xf numFmtId="0" fontId="1" fillId="0" borderId="47" xfId="0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0" fillId="0" borderId="27" xfId="0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97" fillId="33" borderId="43" xfId="0" applyFont="1" applyFill="1" applyBorder="1" applyAlignment="1">
      <alignment/>
    </xf>
    <xf numFmtId="0" fontId="102" fillId="33" borderId="15" xfId="0" applyFont="1" applyFill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11" xfId="0" applyFont="1" applyBorder="1" applyAlignment="1">
      <alignment vertical="center"/>
    </xf>
    <xf numFmtId="15" fontId="2" fillId="0" borderId="0" xfId="0" applyNumberFormat="1" applyFont="1" applyFill="1" applyBorder="1" applyAlignment="1">
      <alignment horizontal="center" vertical="top"/>
    </xf>
    <xf numFmtId="15" fontId="2" fillId="0" borderId="48" xfId="0" applyNumberFormat="1" applyFont="1" applyFill="1" applyBorder="1" applyAlignment="1">
      <alignment horizontal="center" vertical="top"/>
    </xf>
    <xf numFmtId="15" fontId="2" fillId="0" borderId="49" xfId="0" applyNumberFormat="1" applyFont="1" applyFill="1" applyBorder="1" applyAlignment="1">
      <alignment horizontal="center" vertical="top"/>
    </xf>
    <xf numFmtId="15" fontId="3" fillId="0" borderId="20" xfId="0" applyNumberFormat="1" applyFont="1" applyFill="1" applyBorder="1" applyAlignment="1">
      <alignment horizontal="center" vertical="center"/>
    </xf>
    <xf numFmtId="15" fontId="3" fillId="0" borderId="11" xfId="0" applyNumberFormat="1" applyFont="1" applyFill="1" applyBorder="1" applyAlignment="1">
      <alignment horizontal="center" vertical="center"/>
    </xf>
    <xf numFmtId="15" fontId="2" fillId="0" borderId="5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1" fillId="0" borderId="52" xfId="0" applyNumberFormat="1" applyFont="1" applyFill="1" applyBorder="1" applyAlignment="1">
      <alignment horizontal="center" vertical="center"/>
    </xf>
    <xf numFmtId="0" fontId="21" fillId="0" borderId="53" xfId="0" applyNumberFormat="1" applyFont="1" applyFill="1" applyBorder="1" applyAlignment="1">
      <alignment horizontal="center" vertical="center"/>
    </xf>
    <xf numFmtId="15" fontId="3" fillId="0" borderId="26" xfId="0" applyNumberFormat="1" applyFont="1" applyFill="1" applyBorder="1" applyAlignment="1">
      <alignment horizontal="center" vertical="center"/>
    </xf>
    <xf numFmtId="15" fontId="2" fillId="0" borderId="54" xfId="0" applyNumberFormat="1" applyFont="1" applyFill="1" applyBorder="1" applyAlignment="1">
      <alignment horizontal="center" vertical="center"/>
    </xf>
    <xf numFmtId="15" fontId="2" fillId="0" borderId="55" xfId="0" applyNumberFormat="1" applyFont="1" applyFill="1" applyBorder="1" applyAlignment="1">
      <alignment horizontal="center" vertical="top"/>
    </xf>
    <xf numFmtId="15" fontId="2" fillId="0" borderId="33" xfId="0" applyNumberFormat="1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top"/>
    </xf>
    <xf numFmtId="15" fontId="22" fillId="0" borderId="11" xfId="0" applyNumberFormat="1" applyFont="1" applyFill="1" applyBorder="1" applyAlignment="1">
      <alignment horizontal="center" vertical="center"/>
    </xf>
    <xf numFmtId="2" fontId="21" fillId="0" borderId="52" xfId="0" applyNumberFormat="1" applyFont="1" applyFill="1" applyBorder="1" applyAlignment="1">
      <alignment horizontal="center" vertical="center"/>
    </xf>
    <xf numFmtId="15" fontId="2" fillId="0" borderId="56" xfId="0" applyNumberFormat="1" applyFont="1" applyFill="1" applyBorder="1" applyAlignment="1">
      <alignment horizontal="center" vertical="center"/>
    </xf>
    <xf numFmtId="15" fontId="2" fillId="0" borderId="57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5" fontId="2" fillId="0" borderId="40" xfId="0" applyNumberFormat="1" applyFont="1" applyFill="1" applyBorder="1" applyAlignment="1">
      <alignment horizontal="center" vertical="center" wrapText="1"/>
    </xf>
    <xf numFmtId="15" fontId="2" fillId="0" borderId="41" xfId="0" applyNumberFormat="1" applyFont="1" applyFill="1" applyBorder="1" applyAlignment="1">
      <alignment horizontal="center" vertical="center" wrapText="1"/>
    </xf>
    <xf numFmtId="15" fontId="2" fillId="0" borderId="58" xfId="0" applyNumberFormat="1" applyFont="1" applyFill="1" applyBorder="1" applyAlignment="1">
      <alignment horizontal="center" vertical="center" wrapText="1"/>
    </xf>
    <xf numFmtId="15" fontId="2" fillId="0" borderId="20" xfId="0" applyNumberFormat="1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6" fontId="16" fillId="0" borderId="0" xfId="57" applyNumberFormat="1" applyFont="1" applyFill="1" applyBorder="1" applyAlignment="1">
      <alignment vertical="center"/>
      <protection/>
    </xf>
    <xf numFmtId="16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5" fontId="2" fillId="0" borderId="27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5" fontId="2" fillId="0" borderId="2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/>
    </xf>
    <xf numFmtId="9" fontId="2" fillId="0" borderId="61" xfId="0" applyNumberFormat="1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9" fontId="2" fillId="0" borderId="60" xfId="0" applyNumberFormat="1" applyFont="1" applyFill="1" applyBorder="1" applyAlignment="1">
      <alignment horizontal="center" vertical="center"/>
    </xf>
    <xf numFmtId="15" fontId="2" fillId="0" borderId="59" xfId="0" applyNumberFormat="1" applyFont="1" applyFill="1" applyBorder="1" applyAlignment="1">
      <alignment horizontal="center" vertical="center" wrapText="1"/>
    </xf>
    <xf numFmtId="15" fontId="2" fillId="0" borderId="55" xfId="0" applyNumberFormat="1" applyFont="1" applyFill="1" applyBorder="1" applyAlignment="1">
      <alignment horizontal="center" vertical="center"/>
    </xf>
    <xf numFmtId="15" fontId="2" fillId="0" borderId="62" xfId="0" applyNumberFormat="1" applyFont="1" applyFill="1" applyBorder="1" applyAlignment="1">
      <alignment horizontal="center" vertical="center" wrapText="1"/>
    </xf>
    <xf numFmtId="15" fontId="2" fillId="0" borderId="60" xfId="0" applyNumberFormat="1" applyFont="1" applyFill="1" applyBorder="1" applyAlignment="1">
      <alignment horizontal="center" vertical="center" wrapText="1"/>
    </xf>
    <xf numFmtId="15" fontId="2" fillId="0" borderId="63" xfId="0" applyNumberFormat="1" applyFont="1" applyFill="1" applyBorder="1" applyAlignment="1">
      <alignment horizontal="center" vertical="center"/>
    </xf>
    <xf numFmtId="15" fontId="2" fillId="33" borderId="4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6" fillId="0" borderId="0" xfId="0" applyFont="1" applyBorder="1" applyAlignment="1" quotePrefix="1">
      <alignment vertical="center"/>
    </xf>
    <xf numFmtId="0" fontId="16" fillId="0" borderId="0" xfId="0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15" fontId="2" fillId="0" borderId="61" xfId="0" applyNumberFormat="1" applyFont="1" applyFill="1" applyBorder="1" applyAlignment="1">
      <alignment horizontal="center" vertical="center" wrapText="1"/>
    </xf>
    <xf numFmtId="15" fontId="2" fillId="0" borderId="65" xfId="0" applyNumberFormat="1" applyFont="1" applyFill="1" applyBorder="1" applyAlignment="1">
      <alignment horizontal="center" vertical="center" wrapText="1"/>
    </xf>
    <xf numFmtId="15" fontId="2" fillId="33" borderId="6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center"/>
    </xf>
    <xf numFmtId="9" fontId="2" fillId="0" borderId="54" xfId="0" applyNumberFormat="1" applyFont="1" applyFill="1" applyBorder="1" applyAlignment="1">
      <alignment horizontal="center" vertical="center"/>
    </xf>
    <xf numFmtId="0" fontId="98" fillId="0" borderId="20" xfId="0" applyFont="1" applyFill="1" applyBorder="1" applyAlignment="1">
      <alignment horizontal="left" vertical="center"/>
    </xf>
    <xf numFmtId="0" fontId="3" fillId="0" borderId="55" xfId="0" applyFont="1" applyBorder="1" applyAlignment="1">
      <alignment vertical="center"/>
    </xf>
    <xf numFmtId="0" fontId="1" fillId="0" borderId="40" xfId="0" applyFont="1" applyFill="1" applyBorder="1" applyAlignment="1">
      <alignment horizontal="center" vertical="center" wrapText="1"/>
    </xf>
    <xf numFmtId="0" fontId="94" fillId="0" borderId="28" xfId="0" applyFont="1" applyFill="1" applyBorder="1" applyAlignment="1">
      <alignment horizontal="center" vertical="center"/>
    </xf>
    <xf numFmtId="167" fontId="2" fillId="0" borderId="63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9" fontId="2" fillId="0" borderId="67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16" fillId="0" borderId="0" xfId="0" applyFont="1" applyAlignment="1">
      <alignment vertical="center"/>
    </xf>
    <xf numFmtId="15" fontId="1" fillId="0" borderId="68" xfId="0" applyNumberFormat="1" applyFont="1" applyFill="1" applyBorder="1" applyAlignment="1">
      <alignment horizontal="center" vertical="center"/>
    </xf>
    <xf numFmtId="15" fontId="1" fillId="0" borderId="40" xfId="0" applyNumberFormat="1" applyFont="1" applyFill="1" applyBorder="1" applyAlignment="1">
      <alignment horizontal="center" vertical="center"/>
    </xf>
    <xf numFmtId="15" fontId="1" fillId="0" borderId="41" xfId="0" applyNumberFormat="1" applyFont="1" applyFill="1" applyBorder="1" applyAlignment="1">
      <alignment horizontal="center" vertical="center"/>
    </xf>
    <xf numFmtId="15" fontId="1" fillId="0" borderId="58" xfId="0" applyNumberFormat="1" applyFont="1" applyFill="1" applyBorder="1" applyAlignment="1">
      <alignment horizontal="center" vertical="center"/>
    </xf>
    <xf numFmtId="15" fontId="1" fillId="0" borderId="40" xfId="0" applyNumberFormat="1" applyFont="1" applyFill="1" applyBorder="1" applyAlignment="1">
      <alignment horizontal="center" vertical="center" wrapText="1"/>
    </xf>
    <xf numFmtId="15" fontId="1" fillId="0" borderId="41" xfId="0" applyNumberFormat="1" applyFont="1" applyFill="1" applyBorder="1" applyAlignment="1">
      <alignment horizontal="center" vertical="center" wrapText="1"/>
    </xf>
    <xf numFmtId="15" fontId="1" fillId="0" borderId="58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175" fontId="1" fillId="0" borderId="11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vertical="center"/>
    </xf>
    <xf numFmtId="15" fontId="1" fillId="0" borderId="11" xfId="0" applyNumberFormat="1" applyFont="1" applyFill="1" applyBorder="1" applyAlignment="1">
      <alignment horizontal="center" vertical="center"/>
    </xf>
    <xf numFmtId="15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9" fontId="1" fillId="18" borderId="1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5" fontId="1" fillId="0" borderId="12" xfId="0" applyNumberFormat="1" applyFont="1" applyFill="1" applyBorder="1" applyAlignment="1">
      <alignment horizontal="center" vertical="center"/>
    </xf>
    <xf numFmtId="15" fontId="1" fillId="0" borderId="11" xfId="0" applyNumberFormat="1" applyFont="1" applyFill="1" applyBorder="1" applyAlignment="1">
      <alignment vertical="center"/>
    </xf>
    <xf numFmtId="15" fontId="103" fillId="0" borderId="14" xfId="0" applyNumberFormat="1" applyFont="1" applyFill="1" applyBorder="1" applyAlignment="1">
      <alignment horizontal="center" vertical="center"/>
    </xf>
    <xf numFmtId="15" fontId="103" fillId="0" borderId="11" xfId="0" applyNumberFormat="1" applyFont="1" applyFill="1" applyBorder="1" applyAlignment="1">
      <alignment horizontal="center" vertical="center"/>
    </xf>
    <xf numFmtId="15" fontId="103" fillId="0" borderId="20" xfId="0" applyNumberFormat="1" applyFont="1" applyFill="1" applyBorder="1" applyAlignment="1">
      <alignment horizontal="center" vertical="center"/>
    </xf>
    <xf numFmtId="15" fontId="103" fillId="0" borderId="21" xfId="0" applyNumberFormat="1" applyFont="1" applyFill="1" applyBorder="1" applyAlignment="1">
      <alignment horizontal="center" vertical="center"/>
    </xf>
    <xf numFmtId="176" fontId="104" fillId="0" borderId="11" xfId="0" applyNumberFormat="1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9" fontId="1" fillId="0" borderId="16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15" fontId="4" fillId="0" borderId="0" xfId="0" applyNumberFormat="1" applyFont="1" applyAlignment="1">
      <alignment horizontal="center" vertical="center"/>
    </xf>
    <xf numFmtId="175" fontId="4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28" xfId="0" applyNumberFormat="1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167" fontId="1" fillId="0" borderId="2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173" fontId="4" fillId="0" borderId="19" xfId="0" applyNumberFormat="1" applyFont="1" applyBorder="1" applyAlignment="1">
      <alignment horizontal="center" vertical="center"/>
    </xf>
    <xf numFmtId="173" fontId="4" fillId="0" borderId="26" xfId="0" applyNumberFormat="1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/>
    </xf>
    <xf numFmtId="173" fontId="4" fillId="0" borderId="27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26" xfId="0" applyFont="1" applyBorder="1" applyAlignment="1" quotePrefix="1">
      <alignment horizontal="center" vertical="center"/>
    </xf>
    <xf numFmtId="0" fontId="1" fillId="0" borderId="3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3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73" fontId="1" fillId="0" borderId="18" xfId="0" applyNumberFormat="1" applyFont="1" applyBorder="1" applyAlignment="1">
      <alignment vertical="center"/>
    </xf>
    <xf numFmtId="0" fontId="32" fillId="0" borderId="18" xfId="0" applyFont="1" applyFill="1" applyBorder="1" applyAlignment="1">
      <alignment horizontal="right" vertical="center"/>
    </xf>
    <xf numFmtId="0" fontId="32" fillId="0" borderId="18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1" fillId="0" borderId="0" xfId="0" applyFont="1" applyBorder="1" applyAlignment="1" quotePrefix="1">
      <alignment vertical="center"/>
    </xf>
    <xf numFmtId="0" fontId="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6" fontId="1" fillId="0" borderId="0" xfId="57" applyNumberFormat="1" applyFont="1" applyFill="1" applyBorder="1" applyAlignment="1">
      <alignment vertical="center"/>
      <protection/>
    </xf>
    <xf numFmtId="1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9" fontId="4" fillId="0" borderId="60" xfId="0" applyNumberFormat="1" applyFont="1" applyFill="1" applyBorder="1" applyAlignment="1">
      <alignment horizontal="center" vertical="center"/>
    </xf>
    <xf numFmtId="9" fontId="1" fillId="18" borderId="0" xfId="0" applyNumberFormat="1" applyFont="1" applyFill="1" applyBorder="1" applyAlignment="1">
      <alignment horizontal="center" vertical="center"/>
    </xf>
    <xf numFmtId="9" fontId="1" fillId="0" borderId="55" xfId="0" applyNumberFormat="1" applyFont="1" applyFill="1" applyBorder="1" applyAlignment="1">
      <alignment horizontal="center" vertical="center"/>
    </xf>
    <xf numFmtId="15" fontId="1" fillId="0" borderId="69" xfId="0" applyNumberFormat="1" applyFont="1" applyFill="1" applyBorder="1" applyAlignment="1">
      <alignment horizontal="center" vertical="center" wrapText="1"/>
    </xf>
    <xf numFmtId="15" fontId="1" fillId="0" borderId="62" xfId="0" applyNumberFormat="1" applyFont="1" applyFill="1" applyBorder="1" applyAlignment="1">
      <alignment horizontal="center" vertical="center" wrapText="1"/>
    </xf>
    <xf numFmtId="15" fontId="1" fillId="0" borderId="60" xfId="0" applyNumberFormat="1" applyFont="1" applyFill="1" applyBorder="1" applyAlignment="1">
      <alignment horizontal="center" vertical="center" wrapText="1"/>
    </xf>
    <xf numFmtId="15" fontId="1" fillId="0" borderId="59" xfId="0" applyNumberFormat="1" applyFont="1" applyFill="1" applyBorder="1" applyAlignment="1">
      <alignment horizontal="center" vertical="center" wrapText="1"/>
    </xf>
    <xf numFmtId="15" fontId="103" fillId="0" borderId="0" xfId="0" applyNumberFormat="1" applyFont="1" applyFill="1" applyBorder="1" applyAlignment="1">
      <alignment horizontal="center" vertical="center"/>
    </xf>
    <xf numFmtId="167" fontId="1" fillId="0" borderId="55" xfId="0" applyNumberFormat="1" applyFont="1" applyBorder="1" applyAlignment="1">
      <alignment horizontal="center" vertical="center"/>
    </xf>
    <xf numFmtId="15" fontId="1" fillId="0" borderId="61" xfId="0" applyNumberFormat="1" applyFont="1" applyFill="1" applyBorder="1" applyAlignment="1">
      <alignment horizontal="center" vertical="center" wrapText="1"/>
    </xf>
    <xf numFmtId="0" fontId="104" fillId="0" borderId="28" xfId="0" applyFont="1" applyFill="1" applyBorder="1" applyAlignment="1">
      <alignment horizontal="center" vertical="center"/>
    </xf>
    <xf numFmtId="0" fontId="104" fillId="0" borderId="27" xfId="0" applyFont="1" applyFill="1" applyBorder="1" applyAlignment="1">
      <alignment horizontal="center" vertical="center"/>
    </xf>
    <xf numFmtId="167" fontId="1" fillId="0" borderId="54" xfId="0" applyNumberFormat="1" applyFont="1" applyFill="1" applyBorder="1" applyAlignment="1">
      <alignment horizontal="center" vertical="center"/>
    </xf>
    <xf numFmtId="15" fontId="2" fillId="0" borderId="70" xfId="0" applyNumberFormat="1" applyFont="1" applyFill="1" applyBorder="1" applyAlignment="1">
      <alignment horizontal="center" vertical="center" wrapText="1"/>
    </xf>
    <xf numFmtId="15" fontId="2" fillId="0" borderId="71" xfId="0" applyNumberFormat="1" applyFont="1" applyFill="1" applyBorder="1" applyAlignment="1">
      <alignment horizontal="center" vertical="center" wrapText="1"/>
    </xf>
    <xf numFmtId="15" fontId="2" fillId="0" borderId="57" xfId="0" applyNumberFormat="1" applyFont="1" applyFill="1" applyBorder="1" applyAlignment="1">
      <alignment horizontal="center" vertical="center" wrapText="1"/>
    </xf>
    <xf numFmtId="15" fontId="1" fillId="0" borderId="70" xfId="0" applyNumberFormat="1" applyFont="1" applyFill="1" applyBorder="1" applyAlignment="1">
      <alignment horizontal="center" vertical="center" wrapText="1"/>
    </xf>
    <xf numFmtId="15" fontId="1" fillId="0" borderId="36" xfId="0" applyNumberFormat="1" applyFont="1" applyFill="1" applyBorder="1" applyAlignment="1">
      <alignment horizontal="center" vertical="center"/>
    </xf>
    <xf numFmtId="15" fontId="1" fillId="0" borderId="34" xfId="0" applyNumberFormat="1" applyFont="1" applyFill="1" applyBorder="1" applyAlignment="1">
      <alignment vertical="center"/>
    </xf>
    <xf numFmtId="15" fontId="1" fillId="0" borderId="16" xfId="0" applyNumberFormat="1" applyFont="1" applyFill="1" applyBorder="1" applyAlignment="1">
      <alignment horizontal="center" vertical="center"/>
    </xf>
    <xf numFmtId="15" fontId="1" fillId="0" borderId="16" xfId="0" applyNumberFormat="1" applyFont="1" applyFill="1" applyBorder="1" applyAlignment="1">
      <alignment vertical="center"/>
    </xf>
    <xf numFmtId="15" fontId="1" fillId="0" borderId="56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5" fontId="1" fillId="33" borderId="12" xfId="0" applyNumberFormat="1" applyFont="1" applyFill="1" applyBorder="1" applyAlignment="1">
      <alignment horizontal="center" vertical="center"/>
    </xf>
    <xf numFmtId="15" fontId="1" fillId="33" borderId="11" xfId="0" applyNumberFormat="1" applyFont="1" applyFill="1" applyBorder="1" applyAlignment="1">
      <alignment vertical="center"/>
    </xf>
    <xf numFmtId="15" fontId="1" fillId="33" borderId="11" xfId="0" applyNumberFormat="1" applyFont="1" applyFill="1" applyBorder="1" applyAlignment="1">
      <alignment horizontal="center" vertical="center"/>
    </xf>
    <xf numFmtId="15" fontId="1" fillId="33" borderId="12" xfId="0" applyNumberFormat="1" applyFont="1" applyFill="1" applyBorder="1" applyAlignment="1">
      <alignment vertical="center"/>
    </xf>
    <xf numFmtId="15" fontId="103" fillId="33" borderId="14" xfId="0" applyNumberFormat="1" applyFont="1" applyFill="1" applyBorder="1" applyAlignment="1">
      <alignment horizontal="center" vertical="center"/>
    </xf>
    <xf numFmtId="15" fontId="103" fillId="33" borderId="11" xfId="0" applyNumberFormat="1" applyFont="1" applyFill="1" applyBorder="1" applyAlignment="1">
      <alignment horizontal="center" vertical="center"/>
    </xf>
    <xf numFmtId="15" fontId="103" fillId="33" borderId="56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67" fontId="1" fillId="0" borderId="29" xfId="0" applyNumberFormat="1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3" fontId="10" fillId="0" borderId="0" xfId="0" applyNumberFormat="1" applyFont="1" applyFill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" fillId="0" borderId="23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6" fontId="104" fillId="0" borderId="0" xfId="0" applyNumberFormat="1" applyFont="1" applyFill="1" applyBorder="1" applyAlignment="1">
      <alignment horizontal="center" vertical="center"/>
    </xf>
    <xf numFmtId="173" fontId="1" fillId="0" borderId="55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right" vertical="center"/>
    </xf>
    <xf numFmtId="0" fontId="1" fillId="0" borderId="54" xfId="0" applyFont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167" fontId="1" fillId="0" borderId="54" xfId="0" applyNumberFormat="1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9" fontId="1" fillId="0" borderId="60" xfId="0" applyNumberFormat="1" applyFont="1" applyFill="1" applyBorder="1" applyAlignment="1">
      <alignment horizontal="center" vertical="center"/>
    </xf>
    <xf numFmtId="9" fontId="2" fillId="18" borderId="0" xfId="0" applyNumberFormat="1" applyFont="1" applyFill="1" applyBorder="1" applyAlignment="1">
      <alignment horizontal="center" vertical="center"/>
    </xf>
    <xf numFmtId="9" fontId="2" fillId="0" borderId="55" xfId="0" applyNumberFormat="1" applyFont="1" applyFill="1" applyBorder="1" applyAlignment="1">
      <alignment horizontal="center" vertical="center"/>
    </xf>
    <xf numFmtId="15" fontId="3" fillId="0" borderId="55" xfId="0" applyNumberFormat="1" applyFont="1" applyBorder="1" applyAlignment="1">
      <alignment horizontal="center" vertical="center"/>
    </xf>
    <xf numFmtId="0" fontId="94" fillId="0" borderId="27" xfId="0" applyFont="1" applyFill="1" applyBorder="1" applyAlignment="1">
      <alignment horizontal="center" vertical="center"/>
    </xf>
    <xf numFmtId="9" fontId="1" fillId="0" borderId="54" xfId="0" applyNumberFormat="1" applyFont="1" applyFill="1" applyBorder="1" applyAlignment="1">
      <alignment horizontal="center" vertical="center"/>
    </xf>
    <xf numFmtId="15" fontId="1" fillId="0" borderId="13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15" fontId="103" fillId="33" borderId="20" xfId="0" applyNumberFormat="1" applyFont="1" applyFill="1" applyBorder="1" applyAlignment="1">
      <alignment horizontal="center" vertical="center"/>
    </xf>
    <xf numFmtId="15" fontId="103" fillId="33" borderId="12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15" fontId="4" fillId="0" borderId="0" xfId="0" applyNumberFormat="1" applyFont="1" applyBorder="1" applyAlignment="1">
      <alignment horizontal="center" vertical="center"/>
    </xf>
    <xf numFmtId="15" fontId="4" fillId="0" borderId="13" xfId="0" applyNumberFormat="1" applyFont="1" applyBorder="1" applyAlignment="1">
      <alignment horizontal="center" vertical="center"/>
    </xf>
    <xf numFmtId="15" fontId="4" fillId="0" borderId="27" xfId="0" applyNumberFormat="1" applyFont="1" applyBorder="1" applyAlignment="1">
      <alignment horizontal="center" vertical="center"/>
    </xf>
    <xf numFmtId="15" fontId="4" fillId="0" borderId="37" xfId="0" applyNumberFormat="1" applyFont="1" applyBorder="1" applyAlignment="1">
      <alignment horizontal="center" vertical="center"/>
    </xf>
    <xf numFmtId="15" fontId="4" fillId="0" borderId="16" xfId="0" applyNumberFormat="1" applyFont="1" applyBorder="1" applyAlignment="1">
      <alignment horizontal="center" vertical="center"/>
    </xf>
    <xf numFmtId="15" fontId="4" fillId="0" borderId="55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3" borderId="20" xfId="0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176" fontId="94" fillId="0" borderId="0" xfId="0" applyNumberFormat="1" applyFont="1" applyFill="1" applyBorder="1" applyAlignment="1">
      <alignment horizontal="center" vertical="center"/>
    </xf>
    <xf numFmtId="173" fontId="2" fillId="0" borderId="5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0" fillId="0" borderId="0" xfId="0" applyFont="1" applyAlignment="1">
      <alignment/>
    </xf>
    <xf numFmtId="0" fontId="1" fillId="0" borderId="7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5" fontId="2" fillId="0" borderId="54" xfId="0" applyNumberFormat="1" applyFont="1" applyBorder="1" applyAlignment="1">
      <alignment horizontal="center" vertical="center"/>
    </xf>
    <xf numFmtId="15" fontId="2" fillId="0" borderId="63" xfId="0" applyNumberFormat="1" applyFont="1" applyBorder="1" applyAlignment="1">
      <alignment horizontal="center" vertical="center"/>
    </xf>
    <xf numFmtId="0" fontId="98" fillId="0" borderId="54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5" fontId="95" fillId="0" borderId="55" xfId="0" applyNumberFormat="1" applyFont="1" applyFill="1" applyBorder="1" applyAlignment="1">
      <alignment horizontal="center" vertical="center"/>
    </xf>
    <xf numFmtId="15" fontId="95" fillId="0" borderId="63" xfId="0" applyNumberFormat="1" applyFont="1" applyFill="1" applyBorder="1" applyAlignment="1">
      <alignment horizontal="center" vertical="center"/>
    </xf>
    <xf numFmtId="0" fontId="94" fillId="0" borderId="54" xfId="0" applyFont="1" applyFill="1" applyBorder="1" applyAlignment="1">
      <alignment horizontal="center" vertical="center"/>
    </xf>
    <xf numFmtId="176" fontId="94" fillId="0" borderId="55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9" fontId="3" fillId="0" borderId="59" xfId="0" applyNumberFormat="1" applyFont="1" applyFill="1" applyBorder="1" applyAlignment="1">
      <alignment horizontal="center" vertical="center"/>
    </xf>
    <xf numFmtId="9" fontId="2" fillId="18" borderId="75" xfId="0" applyNumberFormat="1" applyFont="1" applyFill="1" applyBorder="1" applyAlignment="1">
      <alignment horizontal="center" vertical="center"/>
    </xf>
    <xf numFmtId="9" fontId="2" fillId="18" borderId="55" xfId="0" applyNumberFormat="1" applyFont="1" applyFill="1" applyBorder="1" applyAlignment="1">
      <alignment horizontal="center" vertical="center"/>
    </xf>
    <xf numFmtId="0" fontId="102" fillId="33" borderId="36" xfId="0" applyFont="1" applyFill="1" applyBorder="1" applyAlignment="1">
      <alignment wrapText="1"/>
    </xf>
    <xf numFmtId="0" fontId="102" fillId="33" borderId="10" xfId="0" applyFont="1" applyFill="1" applyBorder="1" applyAlignment="1">
      <alignment wrapText="1"/>
    </xf>
    <xf numFmtId="0" fontId="102" fillId="33" borderId="0" xfId="0" applyFont="1" applyFill="1" applyBorder="1" applyAlignment="1">
      <alignment wrapText="1"/>
    </xf>
    <xf numFmtId="0" fontId="102" fillId="33" borderId="12" xfId="0" applyFont="1" applyFill="1" applyBorder="1" applyAlignment="1">
      <alignment wrapText="1"/>
    </xf>
    <xf numFmtId="0" fontId="2" fillId="0" borderId="76" xfId="0" applyFont="1" applyFill="1" applyBorder="1" applyAlignment="1">
      <alignment horizontal="center" vertical="center"/>
    </xf>
    <xf numFmtId="0" fontId="94" fillId="0" borderId="63" xfId="0" applyFont="1" applyFill="1" applyBorder="1" applyAlignment="1">
      <alignment horizontal="center" vertical="center"/>
    </xf>
    <xf numFmtId="15" fontId="1" fillId="0" borderId="65" xfId="0" applyNumberFormat="1" applyFont="1" applyFill="1" applyBorder="1" applyAlignment="1">
      <alignment horizontal="center" vertical="center" wrapText="1"/>
    </xf>
    <xf numFmtId="9" fontId="1" fillId="0" borderId="58" xfId="0" applyNumberFormat="1" applyFont="1" applyFill="1" applyBorder="1" applyAlignment="1">
      <alignment horizontal="center" vertical="center"/>
    </xf>
    <xf numFmtId="0" fontId="105" fillId="0" borderId="2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9" fontId="1" fillId="18" borderId="55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04" fillId="0" borderId="54" xfId="0" applyFont="1" applyFill="1" applyBorder="1" applyAlignment="1">
      <alignment horizontal="center" vertical="center"/>
    </xf>
    <xf numFmtId="0" fontId="104" fillId="0" borderId="63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9" fontId="1" fillId="0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5" fontId="1" fillId="0" borderId="0" xfId="0" applyNumberFormat="1" applyFont="1" applyFill="1" applyBorder="1" applyAlignment="1">
      <alignment horizontal="center" vertical="center"/>
    </xf>
    <xf numFmtId="15" fontId="1" fillId="0" borderId="29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5" fontId="1" fillId="0" borderId="28" xfId="0" applyNumberFormat="1" applyFont="1" applyBorder="1" applyAlignment="1">
      <alignment horizontal="center" vertical="center"/>
    </xf>
    <xf numFmtId="0" fontId="1" fillId="33" borderId="77" xfId="0" applyFont="1" applyFill="1" applyBorder="1" applyAlignment="1">
      <alignment horizontal="left" vertical="top" wrapText="1"/>
    </xf>
    <xf numFmtId="0" fontId="106" fillId="33" borderId="17" xfId="0" applyFont="1" applyFill="1" applyBorder="1" applyAlignment="1">
      <alignment/>
    </xf>
    <xf numFmtId="0" fontId="107" fillId="33" borderId="36" xfId="0" applyFont="1" applyFill="1" applyBorder="1" applyAlignment="1">
      <alignment wrapText="1"/>
    </xf>
    <xf numFmtId="0" fontId="106" fillId="33" borderId="43" xfId="0" applyFont="1" applyFill="1" applyBorder="1" applyAlignment="1">
      <alignment/>
    </xf>
    <xf numFmtId="0" fontId="107" fillId="33" borderId="15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107" fillId="33" borderId="10" xfId="0" applyFont="1" applyFill="1" applyBorder="1" applyAlignment="1">
      <alignment wrapText="1"/>
    </xf>
    <xf numFmtId="0" fontId="4" fillId="33" borderId="17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wrapText="1"/>
    </xf>
    <xf numFmtId="0" fontId="4" fillId="33" borderId="16" xfId="0" applyFont="1" applyFill="1" applyBorder="1" applyAlignment="1">
      <alignment horizontal="center" vertical="center"/>
    </xf>
    <xf numFmtId="0" fontId="107" fillId="33" borderId="12" xfId="0" applyFont="1" applyFill="1" applyBorder="1" applyAlignment="1">
      <alignment wrapText="1"/>
    </xf>
    <xf numFmtId="0" fontId="4" fillId="33" borderId="2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/>
    </xf>
    <xf numFmtId="0" fontId="1" fillId="0" borderId="11" xfId="0" applyFont="1" applyBorder="1" applyAlignment="1" quotePrefix="1">
      <alignment vertical="center"/>
    </xf>
    <xf numFmtId="0" fontId="37" fillId="0" borderId="0" xfId="0" applyFont="1" applyAlignment="1">
      <alignment vertical="center" wrapText="1"/>
    </xf>
    <xf numFmtId="0" fontId="108" fillId="0" borderId="0" xfId="0" applyFont="1" applyAlignment="1">
      <alignment vertical="center" wrapText="1"/>
    </xf>
    <xf numFmtId="0" fontId="109" fillId="0" borderId="0" xfId="0" applyFont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1" fillId="0" borderId="41" xfId="0" applyFont="1" applyBorder="1" applyAlignment="1">
      <alignment/>
    </xf>
    <xf numFmtId="0" fontId="105" fillId="0" borderId="54" xfId="0" applyFont="1" applyFill="1" applyBorder="1" applyAlignment="1">
      <alignment horizontal="left" vertical="center"/>
    </xf>
    <xf numFmtId="9" fontId="1" fillId="0" borderId="27" xfId="0" applyNumberFormat="1" applyFont="1" applyFill="1" applyBorder="1" applyAlignment="1">
      <alignment horizontal="center" vertical="center"/>
    </xf>
    <xf numFmtId="9" fontId="1" fillId="18" borderId="75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15" fontId="1" fillId="0" borderId="27" xfId="0" applyNumberFormat="1" applyFont="1" applyFill="1" applyBorder="1" applyAlignment="1">
      <alignment horizontal="center" vertical="center" wrapText="1"/>
    </xf>
    <xf numFmtId="15" fontId="103" fillId="0" borderId="54" xfId="0" applyNumberFormat="1" applyFont="1" applyFill="1" applyBorder="1" applyAlignment="1">
      <alignment horizontal="center" vertical="center"/>
    </xf>
    <xf numFmtId="15" fontId="103" fillId="0" borderId="55" xfId="0" applyNumberFormat="1" applyFont="1" applyFill="1" applyBorder="1" applyAlignment="1">
      <alignment horizontal="center" vertical="center"/>
    </xf>
    <xf numFmtId="15" fontId="103" fillId="0" borderId="6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5" fontId="2" fillId="0" borderId="58" xfId="0" applyNumberFormat="1" applyFont="1" applyFill="1" applyBorder="1" applyAlignment="1">
      <alignment vertical="center" wrapText="1"/>
    </xf>
    <xf numFmtId="15" fontId="2" fillId="0" borderId="40" xfId="0" applyNumberFormat="1" applyFont="1" applyFill="1" applyBorder="1" applyAlignment="1">
      <alignment vertical="center" wrapText="1"/>
    </xf>
    <xf numFmtId="15" fontId="2" fillId="0" borderId="60" xfId="0" applyNumberFormat="1" applyFont="1" applyFill="1" applyBorder="1" applyAlignment="1">
      <alignment vertical="center" wrapText="1"/>
    </xf>
    <xf numFmtId="15" fontId="2" fillId="0" borderId="62" xfId="0" applyNumberFormat="1" applyFont="1" applyFill="1" applyBorder="1" applyAlignment="1">
      <alignment vertical="center" wrapText="1"/>
    </xf>
    <xf numFmtId="15" fontId="2" fillId="0" borderId="59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top" wrapText="1"/>
    </xf>
    <xf numFmtId="0" fontId="102" fillId="33" borderId="0" xfId="0" applyFont="1" applyFill="1" applyAlignment="1">
      <alignment wrapText="1"/>
    </xf>
    <xf numFmtId="0" fontId="110" fillId="33" borderId="41" xfId="0" applyFont="1" applyFill="1" applyBorder="1" applyAlignment="1">
      <alignment wrapText="1"/>
    </xf>
    <xf numFmtId="0" fontId="111" fillId="0" borderId="0" xfId="0" applyFont="1" applyAlignment="1">
      <alignment vertical="center" wrapText="1"/>
    </xf>
    <xf numFmtId="0" fontId="98" fillId="0" borderId="56" xfId="0" applyFont="1" applyFill="1" applyBorder="1" applyAlignment="1">
      <alignment horizontal="left" vertical="center"/>
    </xf>
    <xf numFmtId="0" fontId="102" fillId="33" borderId="35" xfId="0" applyFont="1" applyFill="1" applyBorder="1" applyAlignment="1">
      <alignment horizontal="left" vertical="top" wrapText="1"/>
    </xf>
    <xf numFmtId="0" fontId="110" fillId="33" borderId="0" xfId="0" applyFont="1" applyFill="1" applyBorder="1" applyAlignment="1">
      <alignment wrapText="1"/>
    </xf>
    <xf numFmtId="0" fontId="2" fillId="33" borderId="74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9" fontId="2" fillId="0" borderId="75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02" fillId="33" borderId="0" xfId="0" applyFont="1" applyFill="1" applyBorder="1" applyAlignment="1">
      <alignment horizontal="left" vertical="top" wrapText="1"/>
    </xf>
    <xf numFmtId="0" fontId="102" fillId="33" borderId="41" xfId="0" applyFont="1" applyFill="1" applyBorder="1" applyAlignment="1">
      <alignment horizontal="left" vertical="top" wrapText="1"/>
    </xf>
    <xf numFmtId="176" fontId="2" fillId="0" borderId="55" xfId="0" applyNumberFormat="1" applyFont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center" vertical="center" wrapText="1"/>
    </xf>
    <xf numFmtId="15" fontId="32" fillId="0" borderId="0" xfId="0" applyNumberFormat="1" applyFont="1" applyFill="1" applyBorder="1" applyAlignment="1">
      <alignment horizontal="center" vertical="center"/>
    </xf>
    <xf numFmtId="9" fontId="1" fillId="0" borderId="61" xfId="0" applyNumberFormat="1" applyFont="1" applyFill="1" applyBorder="1" applyAlignment="1">
      <alignment horizontal="center" vertical="center"/>
    </xf>
    <xf numFmtId="15" fontId="1" fillId="0" borderId="22" xfId="0" applyNumberFormat="1" applyFont="1" applyFill="1" applyBorder="1" applyAlignment="1">
      <alignment vertical="center"/>
    </xf>
    <xf numFmtId="15" fontId="1" fillId="0" borderId="26" xfId="0" applyNumberFormat="1" applyFont="1" applyFill="1" applyBorder="1" applyAlignment="1">
      <alignment vertical="center"/>
    </xf>
    <xf numFmtId="15" fontId="1" fillId="0" borderId="27" xfId="0" applyNumberFormat="1" applyFont="1" applyFill="1" applyBorder="1" applyAlignment="1">
      <alignment vertical="center"/>
    </xf>
    <xf numFmtId="9" fontId="1" fillId="18" borderId="0" xfId="0" applyNumberFormat="1" applyFont="1" applyFill="1" applyBorder="1" applyAlignment="1">
      <alignment horizontal="center"/>
    </xf>
    <xf numFmtId="9" fontId="1" fillId="18" borderId="11" xfId="0" applyNumberFormat="1" applyFont="1" applyFill="1" applyBorder="1" applyAlignment="1">
      <alignment horizontal="center"/>
    </xf>
    <xf numFmtId="175" fontId="104" fillId="0" borderId="11" xfId="0" applyNumberFormat="1" applyFont="1" applyFill="1" applyBorder="1" applyAlignment="1">
      <alignment horizontal="center" vertical="center"/>
    </xf>
    <xf numFmtId="15" fontId="104" fillId="0" borderId="15" xfId="0" applyNumberFormat="1" applyFont="1" applyFill="1" applyBorder="1" applyAlignment="1">
      <alignment horizontal="center" vertical="center"/>
    </xf>
    <xf numFmtId="15" fontId="104" fillId="0" borderId="11" xfId="0" applyNumberFormat="1" applyFont="1" applyFill="1" applyBorder="1" applyAlignment="1">
      <alignment horizontal="center" vertical="center"/>
    </xf>
    <xf numFmtId="15" fontId="103" fillId="0" borderId="19" xfId="0" applyNumberFormat="1" applyFont="1" applyFill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/>
    </xf>
    <xf numFmtId="15" fontId="4" fillId="0" borderId="27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32" xfId="0" applyFont="1" applyBorder="1" applyAlignment="1">
      <alignment/>
    </xf>
    <xf numFmtId="0" fontId="4" fillId="0" borderId="26" xfId="0" applyFont="1" applyBorder="1" applyAlignment="1">
      <alignment horizontal="center"/>
    </xf>
    <xf numFmtId="9" fontId="1" fillId="0" borderId="55" xfId="0" applyNumberFormat="1" applyFont="1" applyFill="1" applyBorder="1" applyAlignment="1">
      <alignment horizontal="center"/>
    </xf>
    <xf numFmtId="9" fontId="1" fillId="0" borderId="26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33" xfId="0" applyFont="1" applyBorder="1" applyAlignment="1">
      <alignment horizontal="center"/>
    </xf>
    <xf numFmtId="175" fontId="4" fillId="0" borderId="16" xfId="0" applyNumberFormat="1" applyFont="1" applyBorder="1" applyAlignment="1">
      <alignment horizontal="center"/>
    </xf>
    <xf numFmtId="175" fontId="4" fillId="0" borderId="16" xfId="0" applyNumberFormat="1" applyFont="1" applyFill="1" applyBorder="1" applyAlignment="1">
      <alignment horizontal="center"/>
    </xf>
    <xf numFmtId="15" fontId="1" fillId="0" borderId="36" xfId="0" applyNumberFormat="1" applyFont="1" applyBorder="1" applyAlignment="1">
      <alignment horizontal="center"/>
    </xf>
    <xf numFmtId="15" fontId="1" fillId="0" borderId="16" xfId="0" applyNumberFormat="1" applyFont="1" applyBorder="1" applyAlignment="1">
      <alignment horizontal="center"/>
    </xf>
    <xf numFmtId="15" fontId="1" fillId="0" borderId="29" xfId="0" applyNumberFormat="1" applyFont="1" applyBorder="1" applyAlignment="1">
      <alignment horizontal="center"/>
    </xf>
    <xf numFmtId="15" fontId="1" fillId="0" borderId="55" xfId="0" applyNumberFormat="1" applyFont="1" applyFill="1" applyBorder="1" applyAlignment="1">
      <alignment horizontal="center" vertical="center"/>
    </xf>
    <xf numFmtId="15" fontId="1" fillId="0" borderId="63" xfId="0" applyNumberFormat="1" applyFont="1" applyFill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67" fontId="1" fillId="0" borderId="37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06" fillId="4" borderId="10" xfId="0" applyFont="1" applyFill="1" applyBorder="1" applyAlignment="1">
      <alignment horizontal="center" vertical="center"/>
    </xf>
    <xf numFmtId="0" fontId="105" fillId="4" borderId="0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05" fillId="4" borderId="1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106" fillId="4" borderId="0" xfId="0" applyFont="1" applyFill="1" applyBorder="1" applyAlignment="1">
      <alignment horizontal="center" vertical="center"/>
    </xf>
    <xf numFmtId="2" fontId="106" fillId="4" borderId="0" xfId="0" applyNumberFormat="1" applyFont="1" applyFill="1" applyBorder="1" applyAlignment="1">
      <alignment horizontal="center" vertical="center"/>
    </xf>
    <xf numFmtId="2" fontId="106" fillId="4" borderId="10" xfId="0" applyNumberFormat="1" applyFont="1" applyFill="1" applyBorder="1" applyAlignment="1">
      <alignment horizontal="center" vertical="center"/>
    </xf>
    <xf numFmtId="2" fontId="106" fillId="0" borderId="18" xfId="0" applyNumberFormat="1" applyFont="1" applyFill="1" applyBorder="1" applyAlignment="1">
      <alignment horizontal="center" vertical="center"/>
    </xf>
    <xf numFmtId="2" fontId="106" fillId="0" borderId="17" xfId="0" applyNumberFormat="1" applyFont="1" applyFill="1" applyBorder="1" applyAlignment="1">
      <alignment horizontal="center" vertical="center"/>
    </xf>
    <xf numFmtId="2" fontId="106" fillId="0" borderId="19" xfId="0" applyNumberFormat="1" applyFont="1" applyFill="1" applyBorder="1" applyAlignment="1">
      <alignment horizontal="center" vertical="center"/>
    </xf>
    <xf numFmtId="2" fontId="106" fillId="0" borderId="22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/>
    </xf>
    <xf numFmtId="173" fontId="4" fillId="0" borderId="41" xfId="0" applyNumberFormat="1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15" fontId="95" fillId="0" borderId="40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5" fontId="95" fillId="0" borderId="41" xfId="0" applyNumberFormat="1" applyFont="1" applyFill="1" applyBorder="1" applyAlignment="1">
      <alignment horizontal="center" vertical="center"/>
    </xf>
    <xf numFmtId="15" fontId="95" fillId="0" borderId="58" xfId="0" applyNumberFormat="1" applyFont="1" applyFill="1" applyBorder="1" applyAlignment="1">
      <alignment horizontal="center" vertical="center"/>
    </xf>
    <xf numFmtId="0" fontId="94" fillId="0" borderId="40" xfId="0" applyFont="1" applyFill="1" applyBorder="1" applyAlignment="1">
      <alignment horizontal="center" vertical="center"/>
    </xf>
    <xf numFmtId="176" fontId="94" fillId="0" borderId="41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/>
    </xf>
    <xf numFmtId="15" fontId="2" fillId="0" borderId="69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99" fillId="0" borderId="26" xfId="0" applyNumberFormat="1" applyFont="1" applyFill="1" applyBorder="1" applyAlignment="1">
      <alignment horizontal="center" vertical="center"/>
    </xf>
    <xf numFmtId="0" fontId="112" fillId="0" borderId="26" xfId="0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6" fillId="0" borderId="17" xfId="0" applyFont="1" applyFill="1" applyBorder="1" applyAlignment="1">
      <alignment horizontal="center" vertical="center"/>
    </xf>
    <xf numFmtId="0" fontId="106" fillId="0" borderId="0" xfId="0" applyFont="1" applyAlignment="1">
      <alignment/>
    </xf>
    <xf numFmtId="0" fontId="106" fillId="0" borderId="19" xfId="0" applyFont="1" applyFill="1" applyBorder="1" applyAlignment="1">
      <alignment horizontal="center" vertical="center"/>
    </xf>
    <xf numFmtId="0" fontId="106" fillId="0" borderId="26" xfId="0" applyFont="1" applyFill="1" applyBorder="1" applyAlignment="1">
      <alignment horizontal="center" vertical="center"/>
    </xf>
    <xf numFmtId="0" fontId="106" fillId="0" borderId="18" xfId="0" applyFont="1" applyBorder="1" applyAlignment="1">
      <alignment horizontal="center" vertical="center"/>
    </xf>
    <xf numFmtId="1" fontId="106" fillId="0" borderId="17" xfId="0" applyNumberFormat="1" applyFont="1" applyFill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horizontal="center" vertical="center"/>
    </xf>
    <xf numFmtId="0" fontId="99" fillId="0" borderId="0" xfId="0" applyFont="1" applyFill="1" applyAlignment="1">
      <alignment vertical="center"/>
    </xf>
    <xf numFmtId="0" fontId="1" fillId="0" borderId="56" xfId="0" applyFont="1" applyBorder="1" applyAlignment="1">
      <alignment vertical="center"/>
    </xf>
    <xf numFmtId="0" fontId="106" fillId="0" borderId="27" xfId="0" applyFont="1" applyBorder="1" applyAlignment="1">
      <alignment vertical="center"/>
    </xf>
    <xf numFmtId="0" fontId="106" fillId="0" borderId="0" xfId="0" applyFont="1" applyAlignment="1">
      <alignment vertical="center"/>
    </xf>
    <xf numFmtId="15" fontId="39" fillId="0" borderId="11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67" xfId="0" applyFont="1" applyFill="1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99" fillId="0" borderId="26" xfId="0" applyFont="1" applyFill="1" applyBorder="1" applyAlignment="1">
      <alignment horizontal="center" vertical="center"/>
    </xf>
    <xf numFmtId="9" fontId="2" fillId="18" borderId="14" xfId="0" applyNumberFormat="1" applyFont="1" applyFill="1" applyBorder="1" applyAlignment="1">
      <alignment horizontal="center" vertical="center"/>
    </xf>
    <xf numFmtId="15" fontId="2" fillId="0" borderId="69" xfId="0" applyNumberFormat="1" applyFont="1" applyFill="1" applyBorder="1" applyAlignment="1">
      <alignment vertical="center" wrapText="1"/>
    </xf>
    <xf numFmtId="15" fontId="2" fillId="0" borderId="65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2" fillId="0" borderId="18" xfId="0" applyFont="1" applyFill="1" applyBorder="1" applyAlignment="1">
      <alignment vertical="center"/>
    </xf>
    <xf numFmtId="0" fontId="97" fillId="0" borderId="17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32" xfId="0" applyFont="1" applyFill="1" applyBorder="1" applyAlignment="1">
      <alignment horizontal="center" vertical="center"/>
    </xf>
    <xf numFmtId="0" fontId="97" fillId="0" borderId="26" xfId="0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26" xfId="56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9" fontId="2" fillId="0" borderId="69" xfId="0" applyNumberFormat="1" applyFont="1" applyFill="1" applyBorder="1" applyAlignment="1">
      <alignment horizontal="center" vertical="center"/>
    </xf>
    <xf numFmtId="0" fontId="3" fillId="0" borderId="83" xfId="0" applyFont="1" applyBorder="1" applyAlignment="1">
      <alignment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5" fontId="94" fillId="0" borderId="12" xfId="0" applyNumberFormat="1" applyFont="1" applyFill="1" applyBorder="1" applyAlignment="1">
      <alignment horizontal="center" vertical="center"/>
    </xf>
    <xf numFmtId="175" fontId="2" fillId="0" borderId="48" xfId="0" applyNumberFormat="1" applyFont="1" applyFill="1" applyBorder="1" applyAlignment="1">
      <alignment horizontal="center" vertical="center"/>
    </xf>
    <xf numFmtId="15" fontId="2" fillId="0" borderId="48" xfId="0" applyNumberFormat="1" applyFont="1" applyFill="1" applyBorder="1" applyAlignment="1">
      <alignment horizontal="center" vertical="center"/>
    </xf>
    <xf numFmtId="15" fontId="2" fillId="0" borderId="79" xfId="0" applyNumberFormat="1" applyFont="1" applyFill="1" applyBorder="1" applyAlignment="1">
      <alignment vertical="center"/>
    </xf>
    <xf numFmtId="15" fontId="2" fillId="0" borderId="48" xfId="0" applyNumberFormat="1" applyFont="1" applyFill="1" applyBorder="1" applyAlignment="1">
      <alignment vertical="center"/>
    </xf>
    <xf numFmtId="15" fontId="2" fillId="0" borderId="69" xfId="0" applyNumberFormat="1" applyFont="1" applyFill="1" applyBorder="1" applyAlignment="1">
      <alignment horizontal="center" vertical="center" wrapText="1"/>
    </xf>
    <xf numFmtId="15" fontId="2" fillId="33" borderId="69" xfId="0" applyNumberFormat="1" applyFont="1" applyFill="1" applyBorder="1" applyAlignment="1">
      <alignment horizontal="center" vertical="center" wrapText="1"/>
    </xf>
    <xf numFmtId="173" fontId="11" fillId="0" borderId="26" xfId="0" applyNumberFormat="1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173" fontId="32" fillId="0" borderId="26" xfId="0" applyNumberFormat="1" applyFont="1" applyFill="1" applyBorder="1" applyAlignment="1">
      <alignment horizontal="center" vertical="center"/>
    </xf>
    <xf numFmtId="9" fontId="4" fillId="0" borderId="62" xfId="0" applyNumberFormat="1" applyFont="1" applyFill="1" applyBorder="1" applyAlignment="1">
      <alignment horizontal="center" vertical="center"/>
    </xf>
    <xf numFmtId="175" fontId="1" fillId="0" borderId="48" xfId="0" applyNumberFormat="1" applyFont="1" applyFill="1" applyBorder="1" applyAlignment="1">
      <alignment horizontal="center" vertical="center"/>
    </xf>
    <xf numFmtId="15" fontId="1" fillId="0" borderId="81" xfId="0" applyNumberFormat="1" applyFont="1" applyFill="1" applyBorder="1" applyAlignment="1">
      <alignment horizontal="center" vertical="center"/>
    </xf>
    <xf numFmtId="15" fontId="1" fillId="0" borderId="48" xfId="0" applyNumberFormat="1" applyFont="1" applyFill="1" applyBorder="1" applyAlignment="1">
      <alignment vertical="center"/>
    </xf>
    <xf numFmtId="15" fontId="1" fillId="0" borderId="48" xfId="0" applyNumberFormat="1" applyFont="1" applyFill="1" applyBorder="1" applyAlignment="1">
      <alignment horizontal="center" vertical="center"/>
    </xf>
    <xf numFmtId="15" fontId="1" fillId="0" borderId="79" xfId="0" applyNumberFormat="1" applyFont="1" applyFill="1" applyBorder="1" applyAlignment="1">
      <alignment vertical="center"/>
    </xf>
    <xf numFmtId="15" fontId="1" fillId="0" borderId="84" xfId="0" applyNumberFormat="1" applyFont="1" applyFill="1" applyBorder="1" applyAlignment="1">
      <alignment horizontal="center" vertical="center" wrapText="1"/>
    </xf>
    <xf numFmtId="15" fontId="1" fillId="0" borderId="4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0" fontId="1" fillId="0" borderId="69" xfId="0" applyFont="1" applyBorder="1" applyAlignment="1">
      <alignment vertical="center"/>
    </xf>
    <xf numFmtId="9" fontId="1" fillId="0" borderId="39" xfId="0" applyNumberFormat="1" applyFont="1" applyFill="1" applyBorder="1" applyAlignment="1">
      <alignment horizontal="center" vertical="center"/>
    </xf>
    <xf numFmtId="9" fontId="1" fillId="0" borderId="85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15" fontId="4" fillId="0" borderId="48" xfId="0" applyNumberFormat="1" applyFont="1" applyBorder="1" applyAlignment="1">
      <alignment horizontal="center" vertical="center"/>
    </xf>
    <xf numFmtId="175" fontId="4" fillId="0" borderId="48" xfId="0" applyNumberFormat="1" applyFont="1" applyFill="1" applyBorder="1" applyAlignment="1">
      <alignment horizontal="center" vertical="center"/>
    </xf>
    <xf numFmtId="15" fontId="4" fillId="0" borderId="81" xfId="0" applyNumberFormat="1" applyFont="1" applyFill="1" applyBorder="1" applyAlignment="1">
      <alignment horizontal="center" vertical="center"/>
    </xf>
    <xf numFmtId="167" fontId="1" fillId="0" borderId="48" xfId="0" applyNumberFormat="1" applyFont="1" applyBorder="1" applyAlignment="1">
      <alignment horizontal="center" vertical="center"/>
    </xf>
    <xf numFmtId="167" fontId="1" fillId="0" borderId="79" xfId="0" applyNumberFormat="1" applyFont="1" applyBorder="1" applyAlignment="1">
      <alignment horizontal="center" vertical="center"/>
    </xf>
    <xf numFmtId="167" fontId="1" fillId="0" borderId="69" xfId="0" applyNumberFormat="1" applyFont="1" applyBorder="1" applyAlignment="1">
      <alignment horizontal="center" vertical="center"/>
    </xf>
    <xf numFmtId="167" fontId="1" fillId="0" borderId="49" xfId="0" applyNumberFormat="1" applyFont="1" applyBorder="1" applyAlignment="1">
      <alignment horizontal="center" vertical="center"/>
    </xf>
    <xf numFmtId="167" fontId="1" fillId="0" borderId="85" xfId="0" applyNumberFormat="1" applyFont="1" applyBorder="1" applyAlignment="1">
      <alignment horizontal="center" vertical="center"/>
    </xf>
    <xf numFmtId="167" fontId="1" fillId="0" borderId="65" xfId="0" applyNumberFormat="1" applyFont="1" applyBorder="1" applyAlignment="1">
      <alignment horizontal="center" vertical="center"/>
    </xf>
    <xf numFmtId="167" fontId="1" fillId="0" borderId="62" xfId="0" applyNumberFormat="1" applyFont="1" applyFill="1" applyBorder="1" applyAlignment="1">
      <alignment horizontal="center" vertical="center"/>
    </xf>
    <xf numFmtId="173" fontId="1" fillId="0" borderId="48" xfId="0" applyNumberFormat="1" applyFont="1" applyFill="1" applyBorder="1" applyAlignment="1">
      <alignment horizontal="center" vertical="center"/>
    </xf>
    <xf numFmtId="167" fontId="1" fillId="0" borderId="6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6" fillId="0" borderId="26" xfId="56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168" fontId="9" fillId="0" borderId="26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73" fontId="9" fillId="0" borderId="26" xfId="0" applyNumberFormat="1" applyFont="1" applyFill="1" applyBorder="1" applyAlignment="1">
      <alignment horizontal="center" vertical="center"/>
    </xf>
    <xf numFmtId="173" fontId="9" fillId="0" borderId="48" xfId="0" applyNumberFormat="1" applyFont="1" applyFill="1" applyBorder="1" applyAlignment="1">
      <alignment horizontal="center" vertical="center"/>
    </xf>
    <xf numFmtId="15" fontId="2" fillId="0" borderId="41" xfId="0" applyNumberFormat="1" applyFont="1" applyFill="1" applyBorder="1" applyAlignment="1">
      <alignment horizontal="center" vertical="center"/>
    </xf>
    <xf numFmtId="15" fontId="2" fillId="0" borderId="48" xfId="0" applyNumberFormat="1" applyFont="1" applyFill="1" applyBorder="1" applyAlignment="1">
      <alignment horizontal="center" vertical="center"/>
    </xf>
    <xf numFmtId="15" fontId="2" fillId="0" borderId="58" xfId="0" applyNumberFormat="1" applyFont="1" applyFill="1" applyBorder="1" applyAlignment="1">
      <alignment horizontal="center" vertical="center"/>
    </xf>
    <xf numFmtId="15" fontId="2" fillId="0" borderId="49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15" fontId="2" fillId="0" borderId="52" xfId="0" applyNumberFormat="1" applyFont="1" applyFill="1" applyBorder="1" applyAlignment="1">
      <alignment horizontal="center" vertical="center"/>
    </xf>
    <xf numFmtId="15" fontId="2" fillId="0" borderId="23" xfId="0" applyNumberFormat="1" applyFont="1" applyFill="1" applyBorder="1" applyAlignment="1">
      <alignment horizontal="center" vertical="center"/>
    </xf>
    <xf numFmtId="15" fontId="2" fillId="0" borderId="70" xfId="0" applyNumberFormat="1" applyFont="1" applyFill="1" applyBorder="1" applyAlignment="1">
      <alignment horizontal="center" vertical="center"/>
    </xf>
    <xf numFmtId="15" fontId="2" fillId="0" borderId="67" xfId="0" applyNumberFormat="1" applyFont="1" applyFill="1" applyBorder="1" applyAlignment="1">
      <alignment horizontal="center" vertical="center"/>
    </xf>
    <xf numFmtId="15" fontId="2" fillId="0" borderId="76" xfId="0" applyNumberFormat="1" applyFont="1" applyFill="1" applyBorder="1" applyAlignment="1">
      <alignment horizontal="center" vertical="center"/>
    </xf>
    <xf numFmtId="15" fontId="2" fillId="0" borderId="2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76" fontId="2" fillId="0" borderId="54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15" fontId="2" fillId="0" borderId="53" xfId="0" applyNumberFormat="1" applyFont="1" applyFill="1" applyBorder="1" applyAlignment="1">
      <alignment horizontal="center" vertical="center"/>
    </xf>
    <xf numFmtId="15" fontId="2" fillId="0" borderId="25" xfId="0" applyNumberFormat="1" applyFont="1" applyFill="1" applyBorder="1" applyAlignment="1">
      <alignment horizontal="center" vertical="center"/>
    </xf>
    <xf numFmtId="15" fontId="2" fillId="0" borderId="71" xfId="0" applyNumberFormat="1" applyFont="1" applyFill="1" applyBorder="1" applyAlignment="1">
      <alignment horizontal="center" vertical="center"/>
    </xf>
    <xf numFmtId="15" fontId="2" fillId="0" borderId="7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5" fontId="2" fillId="0" borderId="68" xfId="0" applyNumberFormat="1" applyFont="1" applyFill="1" applyBorder="1" applyAlignment="1">
      <alignment horizontal="center" vertical="center"/>
    </xf>
    <xf numFmtId="15" fontId="2" fillId="0" borderId="80" xfId="0" applyNumberFormat="1" applyFont="1" applyFill="1" applyBorder="1" applyAlignment="1">
      <alignment horizontal="center" vertical="center"/>
    </xf>
    <xf numFmtId="15" fontId="2" fillId="0" borderId="40" xfId="0" applyNumberFormat="1" applyFont="1" applyFill="1" applyBorder="1" applyAlignment="1">
      <alignment horizontal="center" vertical="center"/>
    </xf>
    <xf numFmtId="15" fontId="2" fillId="0" borderId="69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176" fontId="2" fillId="0" borderId="55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15" fontId="1" fillId="0" borderId="51" xfId="0" applyNumberFormat="1" applyFont="1" applyFill="1" applyBorder="1" applyAlignment="1">
      <alignment horizontal="center" vertical="center"/>
    </xf>
    <xf numFmtId="15" fontId="1" fillId="0" borderId="73" xfId="0" applyNumberFormat="1" applyFont="1" applyFill="1" applyBorder="1" applyAlignment="1">
      <alignment horizontal="center" vertical="center"/>
    </xf>
    <xf numFmtId="15" fontId="1" fillId="0" borderId="30" xfId="0" applyNumberFormat="1" applyFont="1" applyFill="1" applyBorder="1" applyAlignment="1">
      <alignment horizontal="center" vertical="center"/>
    </xf>
    <xf numFmtId="15" fontId="1" fillId="0" borderId="56" xfId="0" applyNumberFormat="1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5" fontId="1" fillId="0" borderId="31" xfId="0" applyNumberFormat="1" applyFont="1" applyFill="1" applyBorder="1" applyAlignment="1">
      <alignment horizontal="center" vertical="center"/>
    </xf>
    <xf numFmtId="15" fontId="1" fillId="0" borderId="57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15" fontId="1" fillId="0" borderId="0" xfId="0" applyNumberFormat="1" applyFont="1" applyFill="1" applyAlignment="1">
      <alignment horizontal="center" vertical="center"/>
    </xf>
    <xf numFmtId="176" fontId="1" fillId="0" borderId="61" xfId="0" applyNumberFormat="1" applyFont="1" applyFill="1" applyBorder="1" applyAlignment="1">
      <alignment horizontal="center" vertical="center"/>
    </xf>
    <xf numFmtId="176" fontId="1" fillId="0" borderId="86" xfId="0" applyNumberFormat="1" applyFont="1" applyFill="1" applyBorder="1" applyAlignment="1">
      <alignment horizontal="center" vertical="center"/>
    </xf>
    <xf numFmtId="15" fontId="1" fillId="0" borderId="27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5" fontId="2" fillId="0" borderId="20" xfId="0" applyNumberFormat="1" applyFont="1" applyFill="1" applyBorder="1" applyAlignment="1">
      <alignment horizontal="center" vertical="center"/>
    </xf>
    <xf numFmtId="15" fontId="2" fillId="0" borderId="73" xfId="0" applyNumberFormat="1" applyFont="1" applyFill="1" applyBorder="1" applyAlignment="1">
      <alignment horizontal="center" vertical="center"/>
    </xf>
    <xf numFmtId="15" fontId="2" fillId="0" borderId="57" xfId="0" applyNumberFormat="1" applyFont="1" applyFill="1" applyBorder="1" applyAlignment="1">
      <alignment horizontal="center" vertical="center"/>
    </xf>
    <xf numFmtId="15" fontId="2" fillId="0" borderId="11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15" fontId="2" fillId="0" borderId="21" xfId="0" applyNumberFormat="1" applyFont="1" applyFill="1" applyBorder="1" applyAlignment="1">
      <alignment horizontal="center" vertical="center"/>
    </xf>
    <xf numFmtId="15" fontId="2" fillId="0" borderId="5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/>
    </xf>
    <xf numFmtId="15" fontId="2" fillId="0" borderId="18" xfId="0" applyNumberFormat="1" applyFont="1" applyFill="1" applyBorder="1" applyAlignment="1">
      <alignment horizontal="center" vertical="center"/>
    </xf>
    <xf numFmtId="15" fontId="2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5" fontId="2" fillId="0" borderId="19" xfId="0" applyNumberFormat="1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5" fontId="1" fillId="0" borderId="41" xfId="0" applyNumberFormat="1" applyFont="1" applyFill="1" applyBorder="1" applyAlignment="1">
      <alignment horizontal="center" vertical="center"/>
    </xf>
    <xf numFmtId="15" fontId="1" fillId="0" borderId="48" xfId="0" applyNumberFormat="1" applyFont="1" applyFill="1" applyBorder="1" applyAlignment="1">
      <alignment horizontal="center" vertical="center"/>
    </xf>
    <xf numFmtId="15" fontId="1" fillId="0" borderId="40" xfId="0" applyNumberFormat="1" applyFont="1" applyFill="1" applyBorder="1" applyAlignment="1">
      <alignment horizontal="center" vertical="center"/>
    </xf>
    <xf numFmtId="15" fontId="1" fillId="0" borderId="69" xfId="0" applyNumberFormat="1" applyFont="1" applyFill="1" applyBorder="1" applyAlignment="1">
      <alignment horizontal="center" vertical="center"/>
    </xf>
    <xf numFmtId="15" fontId="1" fillId="0" borderId="70" xfId="0" applyNumberFormat="1" applyFont="1" applyFill="1" applyBorder="1" applyAlignment="1">
      <alignment horizontal="center" vertical="center"/>
    </xf>
    <xf numFmtId="15" fontId="1" fillId="0" borderId="67" xfId="0" applyNumberFormat="1" applyFont="1" applyFill="1" applyBorder="1" applyAlignment="1">
      <alignment horizontal="center" vertical="center"/>
    </xf>
    <xf numFmtId="15" fontId="1" fillId="0" borderId="71" xfId="0" applyNumberFormat="1" applyFont="1" applyFill="1" applyBorder="1" applyAlignment="1">
      <alignment horizontal="center" vertical="center"/>
    </xf>
    <xf numFmtId="15" fontId="1" fillId="0" borderId="78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15" fontId="1" fillId="0" borderId="68" xfId="0" applyNumberFormat="1" applyFont="1" applyFill="1" applyBorder="1" applyAlignment="1">
      <alignment horizontal="center" vertical="center"/>
    </xf>
    <xf numFmtId="15" fontId="1" fillId="0" borderId="80" xfId="0" applyNumberFormat="1" applyFont="1" applyFill="1" applyBorder="1" applyAlignment="1">
      <alignment horizontal="center" vertical="center"/>
    </xf>
    <xf numFmtId="176" fontId="1" fillId="0" borderId="63" xfId="0" applyNumberFormat="1" applyFont="1" applyFill="1" applyBorder="1" applyAlignment="1">
      <alignment horizontal="center" vertical="center"/>
    </xf>
    <xf numFmtId="176" fontId="1" fillId="0" borderId="44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15" fontId="1" fillId="0" borderId="58" xfId="0" applyNumberFormat="1" applyFont="1" applyFill="1" applyBorder="1" applyAlignment="1">
      <alignment horizontal="center" vertical="center"/>
    </xf>
    <xf numFmtId="15" fontId="1" fillId="0" borderId="49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6" fontId="1" fillId="0" borderId="54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5" fontId="1" fillId="0" borderId="53" xfId="0" applyNumberFormat="1" applyFont="1" applyFill="1" applyBorder="1" applyAlignment="1">
      <alignment horizontal="center" vertical="center"/>
    </xf>
    <xf numFmtId="15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5" fontId="1" fillId="0" borderId="52" xfId="0" applyNumberFormat="1" applyFont="1" applyFill="1" applyBorder="1" applyAlignment="1">
      <alignment horizontal="center" vertical="center"/>
    </xf>
    <xf numFmtId="15" fontId="1" fillId="0" borderId="18" xfId="0" applyNumberFormat="1" applyFont="1" applyFill="1" applyBorder="1" applyAlignment="1">
      <alignment horizontal="center" vertical="center"/>
    </xf>
    <xf numFmtId="15" fontId="1" fillId="0" borderId="76" xfId="0" applyNumberFormat="1" applyFont="1" applyFill="1" applyBorder="1" applyAlignment="1">
      <alignment horizontal="center" vertical="center"/>
    </xf>
    <xf numFmtId="15" fontId="1" fillId="0" borderId="17" xfId="0" applyNumberFormat="1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5" fontId="1" fillId="0" borderId="20" xfId="0" applyNumberFormat="1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15" fontId="1" fillId="0" borderId="11" xfId="0" applyNumberFormat="1" applyFont="1" applyFill="1" applyBorder="1" applyAlignment="1">
      <alignment horizontal="center" vertical="center"/>
    </xf>
    <xf numFmtId="15" fontId="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76" fontId="2" fillId="0" borderId="61" xfId="0" applyNumberFormat="1" applyFont="1" applyFill="1" applyBorder="1" applyAlignment="1">
      <alignment horizontal="center" vertical="center"/>
    </xf>
    <xf numFmtId="176" fontId="2" fillId="0" borderId="88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7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176" fontId="2" fillId="0" borderId="86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176" fontId="1" fillId="0" borderId="46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2" fillId="0" borderId="8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1"/>
  <sheetViews>
    <sheetView tabSelected="1" zoomScale="90" zoomScaleNormal="90" zoomScaleSheetLayoutView="78" workbookViewId="0" topLeftCell="A1">
      <selection activeCell="A1" sqref="A1:AN1"/>
    </sheetView>
  </sheetViews>
  <sheetFormatPr defaultColWidth="8.88671875" defaultRowHeight="12" customHeight="1"/>
  <cols>
    <col min="1" max="1" width="24.88671875" style="204" customWidth="1"/>
    <col min="2" max="2" width="5.10546875" style="102" bestFit="1" customWidth="1"/>
    <col min="3" max="3" width="10.21484375" style="102" bestFit="1" customWidth="1"/>
    <col min="4" max="4" width="9.3359375" style="102" customWidth="1"/>
    <col min="5" max="5" width="12.88671875" style="102" customWidth="1"/>
    <col min="6" max="6" width="12.21484375" style="102" bestFit="1" customWidth="1"/>
    <col min="7" max="17" width="7.77734375" style="102" hidden="1" customWidth="1"/>
    <col min="18" max="21" width="9.77734375" style="102" hidden="1" customWidth="1"/>
    <col min="22" max="29" width="9.77734375" style="239" hidden="1" customWidth="1"/>
    <col min="30" max="37" width="9.77734375" style="239" customWidth="1"/>
    <col min="38" max="38" width="8.77734375" style="102" customWidth="1"/>
    <col min="39" max="39" width="8.77734375" style="209" customWidth="1"/>
    <col min="40" max="40" width="8.77734375" style="102" customWidth="1"/>
    <col min="41" max="16384" width="8.88671875" style="102" customWidth="1"/>
  </cols>
  <sheetData>
    <row r="1" spans="1:40" ht="19.5" customHeight="1" thickBot="1">
      <c r="A1" s="997" t="s">
        <v>221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  <c r="Z1" s="997"/>
      <c r="AA1" s="997"/>
      <c r="AB1" s="997"/>
      <c r="AC1" s="997"/>
      <c r="AD1" s="997"/>
      <c r="AE1" s="997"/>
      <c r="AF1" s="997"/>
      <c r="AG1" s="997"/>
      <c r="AH1" s="997"/>
      <c r="AI1" s="997"/>
      <c r="AJ1" s="997"/>
      <c r="AK1" s="997"/>
      <c r="AL1" s="997"/>
      <c r="AM1" s="997"/>
      <c r="AN1" s="997"/>
    </row>
    <row r="2" spans="1:40" s="205" customFormat="1" ht="57" customHeight="1" thickBot="1">
      <c r="A2" s="983" t="s">
        <v>13</v>
      </c>
      <c r="B2" s="985" t="s">
        <v>11</v>
      </c>
      <c r="C2" s="399" t="s">
        <v>258</v>
      </c>
      <c r="D2" s="379" t="s">
        <v>259</v>
      </c>
      <c r="E2" s="987" t="s">
        <v>260</v>
      </c>
      <c r="F2" s="989" t="s">
        <v>261</v>
      </c>
      <c r="G2" s="393"/>
      <c r="H2" s="394"/>
      <c r="I2" s="394"/>
      <c r="J2" s="394"/>
      <c r="K2" s="394"/>
      <c r="L2" s="394"/>
      <c r="M2" s="394"/>
      <c r="N2" s="395"/>
      <c r="O2" s="395"/>
      <c r="P2" s="395"/>
      <c r="Q2" s="396"/>
      <c r="R2" s="991">
        <v>42718</v>
      </c>
      <c r="S2" s="995">
        <v>42816</v>
      </c>
      <c r="T2" s="995">
        <v>42901</v>
      </c>
      <c r="U2" s="1004">
        <v>43024</v>
      </c>
      <c r="V2" s="993">
        <v>43089</v>
      </c>
      <c r="W2" s="1006">
        <v>43173</v>
      </c>
      <c r="X2" s="1004">
        <v>43265</v>
      </c>
      <c r="Y2" s="1009">
        <v>43355</v>
      </c>
      <c r="Z2" s="1011">
        <v>43435</v>
      </c>
      <c r="AA2" s="979">
        <v>43545</v>
      </c>
      <c r="AB2" s="979">
        <v>43636</v>
      </c>
      <c r="AC2" s="981">
        <v>43709</v>
      </c>
      <c r="AD2" s="386" t="s">
        <v>242</v>
      </c>
      <c r="AE2" s="401" t="s">
        <v>243</v>
      </c>
      <c r="AF2" s="356" t="s">
        <v>309</v>
      </c>
      <c r="AG2" s="386" t="s">
        <v>326</v>
      </c>
      <c r="AH2" s="402" t="s">
        <v>408</v>
      </c>
      <c r="AI2" s="402" t="s">
        <v>413</v>
      </c>
      <c r="AJ2" s="388" t="s">
        <v>246</v>
      </c>
      <c r="AK2" s="402" t="s">
        <v>247</v>
      </c>
      <c r="AL2" s="998" t="s">
        <v>107</v>
      </c>
      <c r="AM2" s="1000" t="s">
        <v>109</v>
      </c>
      <c r="AN2" s="1002" t="s">
        <v>108</v>
      </c>
    </row>
    <row r="3" spans="1:40" s="205" customFormat="1" ht="57" customHeight="1" thickBot="1">
      <c r="A3" s="984"/>
      <c r="B3" s="986"/>
      <c r="C3" s="912" t="s">
        <v>101</v>
      </c>
      <c r="D3" s="382">
        <v>0.95</v>
      </c>
      <c r="E3" s="988"/>
      <c r="F3" s="990"/>
      <c r="G3" s="919">
        <v>41817</v>
      </c>
      <c r="H3" s="919">
        <v>41844</v>
      </c>
      <c r="I3" s="919">
        <v>41905</v>
      </c>
      <c r="J3" s="920">
        <v>41922</v>
      </c>
      <c r="K3" s="921">
        <v>42145</v>
      </c>
      <c r="L3" s="920">
        <v>42179</v>
      </c>
      <c r="M3" s="922">
        <v>42271</v>
      </c>
      <c r="N3" s="921">
        <v>42341</v>
      </c>
      <c r="O3" s="922">
        <v>42453</v>
      </c>
      <c r="P3" s="922">
        <v>42537</v>
      </c>
      <c r="Q3" s="922">
        <v>42628</v>
      </c>
      <c r="R3" s="992"/>
      <c r="S3" s="996"/>
      <c r="T3" s="996"/>
      <c r="U3" s="1005"/>
      <c r="V3" s="994"/>
      <c r="W3" s="1007"/>
      <c r="X3" s="1008"/>
      <c r="Y3" s="1010"/>
      <c r="Z3" s="1012"/>
      <c r="AA3" s="980"/>
      <c r="AB3" s="980"/>
      <c r="AC3" s="982"/>
      <c r="AD3" s="923" t="s">
        <v>297</v>
      </c>
      <c r="AE3" s="386" t="s">
        <v>304</v>
      </c>
      <c r="AF3" s="386" t="s">
        <v>311</v>
      </c>
      <c r="AG3" s="923" t="s">
        <v>327</v>
      </c>
      <c r="AH3" s="402" t="s">
        <v>412</v>
      </c>
      <c r="AI3" s="924" t="s">
        <v>412</v>
      </c>
      <c r="AJ3" s="402" t="s">
        <v>264</v>
      </c>
      <c r="AK3" s="924" t="s">
        <v>264</v>
      </c>
      <c r="AL3" s="999"/>
      <c r="AM3" s="1001"/>
      <c r="AN3" s="1003"/>
    </row>
    <row r="4" spans="1:40" ht="0" customHeight="1" hidden="1">
      <c r="A4" s="359" t="s">
        <v>71</v>
      </c>
      <c r="B4" s="36"/>
      <c r="C4" s="100" t="s">
        <v>100</v>
      </c>
      <c r="D4" s="100">
        <v>0.95</v>
      </c>
      <c r="E4" s="48"/>
      <c r="F4" s="82"/>
      <c r="G4" s="37"/>
      <c r="H4" s="37"/>
      <c r="I4" s="37"/>
      <c r="J4" s="918"/>
      <c r="K4" s="38"/>
      <c r="L4" s="38"/>
      <c r="M4" s="38"/>
      <c r="N4" s="39" t="s">
        <v>70</v>
      </c>
      <c r="O4" s="40" t="s">
        <v>69</v>
      </c>
      <c r="P4" s="40" t="s">
        <v>68</v>
      </c>
      <c r="Q4" s="40" t="s">
        <v>67</v>
      </c>
      <c r="R4" s="76" t="s">
        <v>72</v>
      </c>
      <c r="S4" s="40" t="s">
        <v>73</v>
      </c>
      <c r="T4" s="47" t="s">
        <v>84</v>
      </c>
      <c r="U4" s="77" t="s">
        <v>96</v>
      </c>
      <c r="V4" s="76"/>
      <c r="W4" s="40"/>
      <c r="X4" s="267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65"/>
      <c r="AM4" s="41"/>
      <c r="AN4" s="66"/>
    </row>
    <row r="5" spans="1:40" ht="17.25" customHeight="1" hidden="1">
      <c r="A5" s="389"/>
      <c r="B5" s="197"/>
      <c r="C5" s="202"/>
      <c r="D5" s="202"/>
      <c r="E5" s="197"/>
      <c r="F5" s="198"/>
      <c r="J5" s="104"/>
      <c r="K5" s="105"/>
      <c r="L5" s="106"/>
      <c r="M5" s="105"/>
      <c r="N5" s="107"/>
      <c r="O5" s="105"/>
      <c r="P5" s="105"/>
      <c r="Q5" s="108"/>
      <c r="R5" s="109"/>
      <c r="S5" s="105"/>
      <c r="T5" s="108"/>
      <c r="U5" s="110"/>
      <c r="V5" s="220"/>
      <c r="W5" s="219"/>
      <c r="X5" s="268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111"/>
      <c r="AM5" s="112"/>
      <c r="AN5" s="113"/>
    </row>
    <row r="6" spans="1:40" ht="13.5" customHeight="1">
      <c r="A6" s="360" t="s">
        <v>374</v>
      </c>
      <c r="B6" s="50" t="s">
        <v>35</v>
      </c>
      <c r="C6" s="50"/>
      <c r="D6" s="50"/>
      <c r="E6" s="50"/>
      <c r="F6" s="68"/>
      <c r="G6" s="81" t="s">
        <v>21</v>
      </c>
      <c r="H6" s="49" t="s">
        <v>21</v>
      </c>
      <c r="I6" s="49">
        <v>1100</v>
      </c>
      <c r="J6" s="49" t="s">
        <v>21</v>
      </c>
      <c r="K6" s="49">
        <v>980</v>
      </c>
      <c r="L6" s="49">
        <v>970</v>
      </c>
      <c r="M6" s="49">
        <v>855</v>
      </c>
      <c r="N6" s="49">
        <v>908</v>
      </c>
      <c r="O6" s="49">
        <v>1208</v>
      </c>
      <c r="P6" s="49">
        <v>1070</v>
      </c>
      <c r="Q6" s="75">
        <v>1140</v>
      </c>
      <c r="R6" s="67">
        <v>972</v>
      </c>
      <c r="S6" s="50">
        <v>1060</v>
      </c>
      <c r="T6" s="50">
        <v>960</v>
      </c>
      <c r="U6" s="68">
        <v>1070</v>
      </c>
      <c r="V6" s="69">
        <v>1110</v>
      </c>
      <c r="W6" s="53">
        <v>1190</v>
      </c>
      <c r="X6" s="68">
        <v>1040</v>
      </c>
      <c r="Y6" s="70">
        <v>1080</v>
      </c>
      <c r="Z6" s="215" t="s">
        <v>147</v>
      </c>
      <c r="AA6" s="215" t="s">
        <v>147</v>
      </c>
      <c r="AB6" s="215" t="s">
        <v>25</v>
      </c>
      <c r="AC6" s="215" t="s">
        <v>147</v>
      </c>
      <c r="AD6" s="215" t="s">
        <v>147</v>
      </c>
      <c r="AE6" s="215" t="s">
        <v>147</v>
      </c>
      <c r="AF6" s="215">
        <v>1010</v>
      </c>
      <c r="AG6" s="8">
        <v>1100</v>
      </c>
      <c r="AH6" s="215">
        <v>1000</v>
      </c>
      <c r="AI6" s="215">
        <v>1000</v>
      </c>
      <c r="AJ6" s="215"/>
      <c r="AK6" s="215"/>
      <c r="AL6" s="67">
        <f>MIN(AD6:AK6)</f>
        <v>1000</v>
      </c>
      <c r="AM6" s="51">
        <f>AVERAGE(AD6:AK6)</f>
        <v>1027.5</v>
      </c>
      <c r="AN6" s="68">
        <f>MAX(AF6:AK6)</f>
        <v>1100</v>
      </c>
    </row>
    <row r="7" spans="1:40" ht="12" customHeight="1">
      <c r="A7" s="361" t="s">
        <v>16</v>
      </c>
      <c r="B7" s="50" t="s">
        <v>35</v>
      </c>
      <c r="C7" s="50"/>
      <c r="D7" s="50">
        <v>0.055</v>
      </c>
      <c r="E7" s="50"/>
      <c r="F7" s="68"/>
      <c r="G7" s="81" t="s">
        <v>21</v>
      </c>
      <c r="H7" s="49" t="s">
        <v>21</v>
      </c>
      <c r="I7" s="49">
        <v>4.34</v>
      </c>
      <c r="J7" s="49" t="s">
        <v>21</v>
      </c>
      <c r="K7" s="49" t="s">
        <v>33</v>
      </c>
      <c r="L7" s="49">
        <v>0.01</v>
      </c>
      <c r="M7" s="49">
        <v>0.494</v>
      </c>
      <c r="N7" s="49">
        <v>0.327</v>
      </c>
      <c r="O7" s="49">
        <v>0.028</v>
      </c>
      <c r="P7" s="49">
        <v>0.035</v>
      </c>
      <c r="Q7" s="75">
        <v>0.03</v>
      </c>
      <c r="R7" s="79">
        <v>0.08</v>
      </c>
      <c r="S7" s="50">
        <v>0.05</v>
      </c>
      <c r="T7" s="50">
        <v>0.03</v>
      </c>
      <c r="U7" s="68">
        <v>0.05</v>
      </c>
      <c r="V7" s="69">
        <v>0.01</v>
      </c>
      <c r="W7" s="136">
        <v>0.06</v>
      </c>
      <c r="X7" s="68">
        <v>0.04</v>
      </c>
      <c r="Y7" s="137">
        <v>0.12</v>
      </c>
      <c r="Z7" s="215" t="s">
        <v>147</v>
      </c>
      <c r="AA7" s="215" t="s">
        <v>147</v>
      </c>
      <c r="AB7" s="275">
        <v>0.03</v>
      </c>
      <c r="AC7" s="215" t="s">
        <v>147</v>
      </c>
      <c r="AD7" s="215" t="s">
        <v>147</v>
      </c>
      <c r="AE7" s="215" t="s">
        <v>147</v>
      </c>
      <c r="AF7" s="215">
        <v>0.02</v>
      </c>
      <c r="AG7" s="215">
        <v>0.02</v>
      </c>
      <c r="AH7" s="215" t="s">
        <v>362</v>
      </c>
      <c r="AI7" s="215" t="s">
        <v>362</v>
      </c>
      <c r="AJ7" s="215"/>
      <c r="AK7" s="215"/>
      <c r="AL7" s="67">
        <f aca="true" t="shared" si="0" ref="AL7:AL52">MIN(AD7:AK7)</f>
        <v>0.02</v>
      </c>
      <c r="AM7" s="51">
        <f aca="true" t="shared" si="1" ref="AM7:AM52">AVERAGE(AD7:AK7)</f>
        <v>0.02</v>
      </c>
      <c r="AN7" s="68">
        <f aca="true" t="shared" si="2" ref="AN7:AN52">MAX(AF7:AK7)</f>
        <v>0.02</v>
      </c>
    </row>
    <row r="8" spans="1:40" ht="12" customHeight="1">
      <c r="A8" s="361" t="s">
        <v>370</v>
      </c>
      <c r="B8" s="50" t="s">
        <v>35</v>
      </c>
      <c r="C8" s="50"/>
      <c r="D8" s="50">
        <v>0.055</v>
      </c>
      <c r="E8" s="50"/>
      <c r="F8" s="68"/>
      <c r="G8" s="81"/>
      <c r="H8" s="49"/>
      <c r="I8" s="49"/>
      <c r="J8" s="49"/>
      <c r="K8" s="49"/>
      <c r="L8" s="49"/>
      <c r="M8" s="49"/>
      <c r="N8" s="49"/>
      <c r="O8" s="49"/>
      <c r="P8" s="49"/>
      <c r="Q8" s="75"/>
      <c r="R8" s="79"/>
      <c r="S8" s="50"/>
      <c r="T8" s="50"/>
      <c r="U8" s="68"/>
      <c r="V8" s="69"/>
      <c r="W8" s="136"/>
      <c r="X8" s="68"/>
      <c r="Y8" s="137"/>
      <c r="Z8" s="215"/>
      <c r="AA8" s="215"/>
      <c r="AB8" s="275"/>
      <c r="AC8" s="215"/>
      <c r="AD8" s="215" t="s">
        <v>147</v>
      </c>
      <c r="AE8" s="215" t="s">
        <v>147</v>
      </c>
      <c r="AF8" s="215" t="s">
        <v>147</v>
      </c>
      <c r="AG8" s="215" t="s">
        <v>147</v>
      </c>
      <c r="AH8" s="215" t="s">
        <v>362</v>
      </c>
      <c r="AI8" s="215" t="s">
        <v>362</v>
      </c>
      <c r="AJ8" s="215"/>
      <c r="AK8" s="215"/>
      <c r="AL8" s="67">
        <f t="shared" si="0"/>
        <v>0</v>
      </c>
      <c r="AM8" s="51" t="e">
        <f t="shared" si="1"/>
        <v>#DIV/0!</v>
      </c>
      <c r="AN8" s="68">
        <f t="shared" si="2"/>
        <v>0</v>
      </c>
    </row>
    <row r="9" spans="1:40" s="57" customFormat="1" ht="12" customHeight="1">
      <c r="A9" s="361" t="s">
        <v>375</v>
      </c>
      <c r="B9" s="50" t="s">
        <v>35</v>
      </c>
      <c r="C9" s="53"/>
      <c r="D9" s="53">
        <v>0.9</v>
      </c>
      <c r="E9" s="53"/>
      <c r="F9" s="70"/>
      <c r="G9" s="81" t="s">
        <v>21</v>
      </c>
      <c r="H9" s="49" t="s">
        <v>21</v>
      </c>
      <c r="I9" s="49">
        <v>1.59</v>
      </c>
      <c r="J9" s="55" t="s">
        <v>21</v>
      </c>
      <c r="K9" s="49">
        <v>2</v>
      </c>
      <c r="L9" s="49">
        <v>2</v>
      </c>
      <c r="M9" s="49">
        <v>14.5</v>
      </c>
      <c r="N9" s="49">
        <v>1.2</v>
      </c>
      <c r="O9" s="49">
        <v>1.3</v>
      </c>
      <c r="P9" s="49">
        <v>0.07</v>
      </c>
      <c r="Q9" s="75" t="s">
        <v>28</v>
      </c>
      <c r="R9" s="71" t="s">
        <v>28</v>
      </c>
      <c r="S9" s="53">
        <v>0.35</v>
      </c>
      <c r="T9" s="53">
        <v>0.08</v>
      </c>
      <c r="U9" s="70">
        <v>0.07</v>
      </c>
      <c r="V9" s="135">
        <v>1.5</v>
      </c>
      <c r="W9" s="136">
        <v>4.4</v>
      </c>
      <c r="X9" s="72" t="s">
        <v>28</v>
      </c>
      <c r="Y9" s="137"/>
      <c r="Z9" s="215" t="s">
        <v>147</v>
      </c>
      <c r="AA9" s="215" t="s">
        <v>147</v>
      </c>
      <c r="AB9" s="275" t="s">
        <v>28</v>
      </c>
      <c r="AC9" s="215" t="s">
        <v>147</v>
      </c>
      <c r="AD9" s="215" t="s">
        <v>147</v>
      </c>
      <c r="AE9" s="215" t="s">
        <v>147</v>
      </c>
      <c r="AF9" s="215" t="s">
        <v>33</v>
      </c>
      <c r="AG9" s="215" t="s">
        <v>33</v>
      </c>
      <c r="AH9" s="215">
        <v>0.49</v>
      </c>
      <c r="AI9" s="215">
        <v>0.73</v>
      </c>
      <c r="AJ9" s="215"/>
      <c r="AK9" s="215"/>
      <c r="AL9" s="67">
        <f t="shared" si="0"/>
        <v>0.49</v>
      </c>
      <c r="AM9" s="51">
        <f t="shared" si="1"/>
        <v>0.61</v>
      </c>
      <c r="AN9" s="68">
        <f t="shared" si="2"/>
        <v>0.73</v>
      </c>
    </row>
    <row r="10" spans="1:40" ht="12" customHeight="1">
      <c r="A10" s="361" t="s">
        <v>2</v>
      </c>
      <c r="B10" s="50" t="s">
        <v>35</v>
      </c>
      <c r="C10" s="53"/>
      <c r="D10" s="53">
        <v>0.013</v>
      </c>
      <c r="E10" s="53">
        <v>0.01</v>
      </c>
      <c r="F10" s="70">
        <f>E10*10</f>
        <v>0.1</v>
      </c>
      <c r="G10" s="81" t="s">
        <v>21</v>
      </c>
      <c r="H10" s="49" t="s">
        <v>21</v>
      </c>
      <c r="I10" s="49">
        <v>0.005</v>
      </c>
      <c r="J10" s="49" t="s">
        <v>21</v>
      </c>
      <c r="K10" s="49">
        <v>0.002</v>
      </c>
      <c r="L10" s="49">
        <v>0.002</v>
      </c>
      <c r="M10" s="49">
        <v>0.0035</v>
      </c>
      <c r="N10" s="49">
        <v>0.0017</v>
      </c>
      <c r="O10" s="49">
        <v>0.001</v>
      </c>
      <c r="P10" s="49">
        <v>0.0009</v>
      </c>
      <c r="Q10" s="75" t="s">
        <v>47</v>
      </c>
      <c r="R10" s="67">
        <v>0.001</v>
      </c>
      <c r="S10" s="50">
        <v>0.002</v>
      </c>
      <c r="T10" s="50">
        <v>0.001</v>
      </c>
      <c r="U10" s="68">
        <v>0.002</v>
      </c>
      <c r="V10" s="71" t="s">
        <v>47</v>
      </c>
      <c r="W10" s="53">
        <v>0.001</v>
      </c>
      <c r="X10" s="68">
        <v>0.001</v>
      </c>
      <c r="Y10" s="137" t="s">
        <v>47</v>
      </c>
      <c r="Z10" s="215" t="s">
        <v>147</v>
      </c>
      <c r="AA10" s="215" t="s">
        <v>147</v>
      </c>
      <c r="AB10" s="275" t="s">
        <v>47</v>
      </c>
      <c r="AC10" s="215" t="s">
        <v>147</v>
      </c>
      <c r="AD10" s="215" t="s">
        <v>147</v>
      </c>
      <c r="AE10" s="215" t="s">
        <v>147</v>
      </c>
      <c r="AF10" s="215" t="s">
        <v>47</v>
      </c>
      <c r="AG10" s="215" t="s">
        <v>47</v>
      </c>
      <c r="AH10" s="215" t="s">
        <v>363</v>
      </c>
      <c r="AI10" s="215" t="s">
        <v>363</v>
      </c>
      <c r="AJ10" s="215"/>
      <c r="AK10" s="215"/>
      <c r="AL10" s="67">
        <f t="shared" si="0"/>
        <v>0</v>
      </c>
      <c r="AM10" s="51" t="e">
        <f t="shared" si="1"/>
        <v>#DIV/0!</v>
      </c>
      <c r="AN10" s="68">
        <f t="shared" si="2"/>
        <v>0</v>
      </c>
    </row>
    <row r="11" spans="1:40" ht="12" customHeight="1">
      <c r="A11" s="361" t="s">
        <v>352</v>
      </c>
      <c r="B11" s="50" t="s">
        <v>35</v>
      </c>
      <c r="C11" s="53"/>
      <c r="D11" s="53">
        <v>0.013</v>
      </c>
      <c r="E11" s="53">
        <v>0.01</v>
      </c>
      <c r="F11" s="70"/>
      <c r="G11" s="81"/>
      <c r="H11" s="49"/>
      <c r="I11" s="49"/>
      <c r="J11" s="49"/>
      <c r="K11" s="49"/>
      <c r="L11" s="49"/>
      <c r="M11" s="49"/>
      <c r="N11" s="49"/>
      <c r="O11" s="49"/>
      <c r="P11" s="49"/>
      <c r="Q11" s="75"/>
      <c r="R11" s="67"/>
      <c r="S11" s="50"/>
      <c r="T11" s="50"/>
      <c r="U11" s="68"/>
      <c r="V11" s="71"/>
      <c r="W11" s="53"/>
      <c r="X11" s="68"/>
      <c r="Y11" s="137"/>
      <c r="Z11" s="215"/>
      <c r="AA11" s="215"/>
      <c r="AB11" s="275"/>
      <c r="AC11" s="215"/>
      <c r="AD11" s="215" t="s">
        <v>147</v>
      </c>
      <c r="AE11" s="215" t="s">
        <v>147</v>
      </c>
      <c r="AF11" s="215" t="s">
        <v>147</v>
      </c>
      <c r="AG11" s="215" t="s">
        <v>147</v>
      </c>
      <c r="AH11" s="215" t="s">
        <v>363</v>
      </c>
      <c r="AI11" s="215" t="s">
        <v>363</v>
      </c>
      <c r="AJ11" s="215"/>
      <c r="AK11" s="215"/>
      <c r="AL11" s="67">
        <f t="shared" si="0"/>
        <v>0</v>
      </c>
      <c r="AM11" s="51" t="e">
        <f t="shared" si="1"/>
        <v>#DIV/0!</v>
      </c>
      <c r="AN11" s="68">
        <f t="shared" si="2"/>
        <v>0</v>
      </c>
    </row>
    <row r="12" spans="1:40" ht="12" customHeight="1">
      <c r="A12" s="361" t="s">
        <v>3</v>
      </c>
      <c r="B12" s="50" t="s">
        <v>35</v>
      </c>
      <c r="C12" s="53"/>
      <c r="D12" s="53"/>
      <c r="E12" s="53">
        <v>0.7</v>
      </c>
      <c r="F12" s="70"/>
      <c r="G12" s="81" t="s">
        <v>21</v>
      </c>
      <c r="H12" s="49" t="s">
        <v>21</v>
      </c>
      <c r="I12" s="49">
        <v>0.0066</v>
      </c>
      <c r="J12" s="49" t="s">
        <v>21</v>
      </c>
      <c r="K12" s="49">
        <v>0.009</v>
      </c>
      <c r="L12" s="49">
        <v>0.01</v>
      </c>
      <c r="M12" s="49">
        <v>0.035</v>
      </c>
      <c r="N12" s="49">
        <v>0.0142</v>
      </c>
      <c r="O12" s="49">
        <v>0.0089</v>
      </c>
      <c r="P12" s="49">
        <v>0.0086</v>
      </c>
      <c r="Q12" s="75">
        <v>0.007</v>
      </c>
      <c r="R12" s="67">
        <v>0.012</v>
      </c>
      <c r="S12" s="50">
        <v>0.008</v>
      </c>
      <c r="T12" s="50">
        <v>0.009</v>
      </c>
      <c r="U12" s="68">
        <v>0.007</v>
      </c>
      <c r="V12" s="69">
        <v>0.008</v>
      </c>
      <c r="W12" s="53">
        <v>0.01</v>
      </c>
      <c r="X12" s="68">
        <v>0.008</v>
      </c>
      <c r="Y12" s="70">
        <v>0.006</v>
      </c>
      <c r="Z12" s="215" t="s">
        <v>147</v>
      </c>
      <c r="AA12" s="215" t="s">
        <v>147</v>
      </c>
      <c r="AB12" s="215">
        <v>0.007</v>
      </c>
      <c r="AC12" s="215" t="s">
        <v>147</v>
      </c>
      <c r="AD12" s="215" t="s">
        <v>147</v>
      </c>
      <c r="AE12" s="215" t="s">
        <v>147</v>
      </c>
      <c r="AF12" s="215">
        <v>0.004</v>
      </c>
      <c r="AG12" s="215">
        <v>0.005</v>
      </c>
      <c r="AH12" s="215" t="s">
        <v>364</v>
      </c>
      <c r="AI12" s="215" t="s">
        <v>364</v>
      </c>
      <c r="AJ12" s="215"/>
      <c r="AK12" s="215"/>
      <c r="AL12" s="67">
        <f t="shared" si="0"/>
        <v>0.004</v>
      </c>
      <c r="AM12" s="51">
        <f t="shared" si="1"/>
        <v>0.0045000000000000005</v>
      </c>
      <c r="AN12" s="68">
        <f t="shared" si="2"/>
        <v>0.005</v>
      </c>
    </row>
    <row r="13" spans="1:40" ht="12" customHeight="1">
      <c r="A13" s="361" t="s">
        <v>353</v>
      </c>
      <c r="B13" s="50" t="s">
        <v>35</v>
      </c>
      <c r="C13" s="53"/>
      <c r="D13" s="53"/>
      <c r="E13" s="53"/>
      <c r="F13" s="70"/>
      <c r="G13" s="81"/>
      <c r="H13" s="49"/>
      <c r="I13" s="49"/>
      <c r="J13" s="49"/>
      <c r="K13" s="49"/>
      <c r="L13" s="49"/>
      <c r="M13" s="49"/>
      <c r="N13" s="49"/>
      <c r="O13" s="49"/>
      <c r="P13" s="49"/>
      <c r="Q13" s="75"/>
      <c r="R13" s="67"/>
      <c r="S13" s="50"/>
      <c r="T13" s="50"/>
      <c r="U13" s="68"/>
      <c r="V13" s="69"/>
      <c r="W13" s="53"/>
      <c r="X13" s="68"/>
      <c r="Y13" s="70"/>
      <c r="Z13" s="215"/>
      <c r="AA13" s="215"/>
      <c r="AB13" s="215"/>
      <c r="AC13" s="215"/>
      <c r="AD13" s="215" t="s">
        <v>147</v>
      </c>
      <c r="AE13" s="215" t="s">
        <v>147</v>
      </c>
      <c r="AF13" s="215" t="s">
        <v>147</v>
      </c>
      <c r="AG13" s="215" t="s">
        <v>147</v>
      </c>
      <c r="AH13" s="215" t="s">
        <v>364</v>
      </c>
      <c r="AI13" s="215" t="s">
        <v>364</v>
      </c>
      <c r="AJ13" s="215"/>
      <c r="AK13" s="215"/>
      <c r="AL13" s="67">
        <f t="shared" si="0"/>
        <v>0</v>
      </c>
      <c r="AM13" s="51" t="e">
        <f t="shared" si="1"/>
        <v>#DIV/0!</v>
      </c>
      <c r="AN13" s="68">
        <f t="shared" si="2"/>
        <v>0</v>
      </c>
    </row>
    <row r="14" spans="1:43" ht="12" customHeight="1">
      <c r="A14" s="361" t="s">
        <v>126</v>
      </c>
      <c r="B14" s="50" t="s">
        <v>35</v>
      </c>
      <c r="C14" s="53"/>
      <c r="D14" s="53"/>
      <c r="E14" s="53"/>
      <c r="F14" s="70"/>
      <c r="G14" s="81" t="s">
        <v>21</v>
      </c>
      <c r="H14" s="49" t="s">
        <v>21</v>
      </c>
      <c r="I14" s="49" t="s">
        <v>14</v>
      </c>
      <c r="J14" s="49" t="s">
        <v>21</v>
      </c>
      <c r="K14" s="49">
        <v>2.9</v>
      </c>
      <c r="L14" s="49">
        <v>3.6</v>
      </c>
      <c r="M14" s="49">
        <v>9</v>
      </c>
      <c r="N14" s="49">
        <v>113</v>
      </c>
      <c r="O14" s="49" t="s">
        <v>14</v>
      </c>
      <c r="P14" s="49" t="s">
        <v>14</v>
      </c>
      <c r="Q14" s="75" t="s">
        <v>14</v>
      </c>
      <c r="R14" s="73" t="s">
        <v>14</v>
      </c>
      <c r="S14" s="54" t="s">
        <v>14</v>
      </c>
      <c r="T14" s="54" t="s">
        <v>14</v>
      </c>
      <c r="U14" s="68">
        <v>2</v>
      </c>
      <c r="V14" s="69">
        <v>11</v>
      </c>
      <c r="W14" s="53">
        <v>6</v>
      </c>
      <c r="X14" s="74" t="s">
        <v>14</v>
      </c>
      <c r="Y14" s="70" t="s">
        <v>14</v>
      </c>
      <c r="Z14" s="215" t="s">
        <v>147</v>
      </c>
      <c r="AA14" s="215" t="s">
        <v>147</v>
      </c>
      <c r="AB14" s="215" t="s">
        <v>14</v>
      </c>
      <c r="AC14" s="215" t="s">
        <v>147</v>
      </c>
      <c r="AD14" s="215" t="s">
        <v>147</v>
      </c>
      <c r="AE14" s="215" t="s">
        <v>147</v>
      </c>
      <c r="AF14" s="215" t="s">
        <v>14</v>
      </c>
      <c r="AG14" s="215">
        <v>2</v>
      </c>
      <c r="AH14" s="215" t="s">
        <v>365</v>
      </c>
      <c r="AI14" s="215" t="s">
        <v>365</v>
      </c>
      <c r="AJ14" s="215"/>
      <c r="AK14" s="215"/>
      <c r="AL14" s="67">
        <f t="shared" si="0"/>
        <v>2</v>
      </c>
      <c r="AM14" s="51">
        <f t="shared" si="1"/>
        <v>2</v>
      </c>
      <c r="AN14" s="68">
        <f t="shared" si="2"/>
        <v>2</v>
      </c>
      <c r="AO14" s="13"/>
      <c r="AP14" s="13"/>
      <c r="AQ14" s="13"/>
    </row>
    <row r="15" spans="1:43" ht="12" customHeight="1">
      <c r="A15" s="361" t="s">
        <v>4</v>
      </c>
      <c r="B15" s="50" t="s">
        <v>35</v>
      </c>
      <c r="C15" s="53"/>
      <c r="D15" s="53">
        <v>0.0002</v>
      </c>
      <c r="E15" s="53">
        <v>0.002</v>
      </c>
      <c r="F15" s="70">
        <f>E15*10</f>
        <v>0.02</v>
      </c>
      <c r="G15" s="81" t="s">
        <v>21</v>
      </c>
      <c r="H15" s="49" t="s">
        <v>21</v>
      </c>
      <c r="I15" s="49">
        <v>0.0001</v>
      </c>
      <c r="J15" s="49" t="s">
        <v>21</v>
      </c>
      <c r="K15" s="49" t="s">
        <v>46</v>
      </c>
      <c r="L15" s="49" t="s">
        <v>46</v>
      </c>
      <c r="M15" s="49" t="s">
        <v>50</v>
      </c>
      <c r="N15" s="49" t="s">
        <v>62</v>
      </c>
      <c r="O15" s="49" t="s">
        <v>62</v>
      </c>
      <c r="P15" s="49" t="s">
        <v>62</v>
      </c>
      <c r="Q15" s="75" t="s">
        <v>46</v>
      </c>
      <c r="R15" s="79">
        <v>0.0012</v>
      </c>
      <c r="S15" s="80">
        <v>0.0003</v>
      </c>
      <c r="T15" s="54" t="s">
        <v>46</v>
      </c>
      <c r="U15" s="74" t="s">
        <v>46</v>
      </c>
      <c r="V15" s="71" t="s">
        <v>46</v>
      </c>
      <c r="W15" s="52" t="s">
        <v>46</v>
      </c>
      <c r="X15" s="74" t="s">
        <v>46</v>
      </c>
      <c r="Y15" s="72" t="s">
        <v>46</v>
      </c>
      <c r="Z15" s="215" t="s">
        <v>147</v>
      </c>
      <c r="AA15" s="215" t="s">
        <v>147</v>
      </c>
      <c r="AB15" s="276" t="s">
        <v>46</v>
      </c>
      <c r="AC15" s="215" t="s">
        <v>147</v>
      </c>
      <c r="AD15" s="215" t="s">
        <v>147</v>
      </c>
      <c r="AE15" s="215" t="s">
        <v>147</v>
      </c>
      <c r="AF15" s="215" t="s">
        <v>46</v>
      </c>
      <c r="AG15" s="215" t="s">
        <v>46</v>
      </c>
      <c r="AH15" s="215" t="s">
        <v>366</v>
      </c>
      <c r="AI15" s="215" t="s">
        <v>366</v>
      </c>
      <c r="AJ15" s="215"/>
      <c r="AK15" s="215"/>
      <c r="AL15" s="67">
        <f t="shared" si="0"/>
        <v>0</v>
      </c>
      <c r="AM15" s="51" t="e">
        <f t="shared" si="1"/>
        <v>#DIV/0!</v>
      </c>
      <c r="AN15" s="68">
        <f t="shared" si="2"/>
        <v>0</v>
      </c>
      <c r="AO15" s="13"/>
      <c r="AP15" s="13"/>
      <c r="AQ15" s="13"/>
    </row>
    <row r="16" spans="1:43" ht="12" customHeight="1">
      <c r="A16" s="361" t="s">
        <v>354</v>
      </c>
      <c r="B16" s="50" t="s">
        <v>35</v>
      </c>
      <c r="C16" s="53"/>
      <c r="D16" s="53">
        <v>0.0002</v>
      </c>
      <c r="E16" s="53">
        <v>0.002</v>
      </c>
      <c r="F16" s="70"/>
      <c r="G16" s="81"/>
      <c r="H16" s="49"/>
      <c r="I16" s="49"/>
      <c r="J16" s="49"/>
      <c r="K16" s="49"/>
      <c r="L16" s="49"/>
      <c r="M16" s="49"/>
      <c r="N16" s="49"/>
      <c r="O16" s="49"/>
      <c r="P16" s="49"/>
      <c r="Q16" s="75"/>
      <c r="R16" s="79"/>
      <c r="S16" s="80"/>
      <c r="T16" s="54"/>
      <c r="U16" s="74"/>
      <c r="V16" s="71"/>
      <c r="W16" s="52"/>
      <c r="X16" s="74"/>
      <c r="Y16" s="908"/>
      <c r="Z16" s="215"/>
      <c r="AA16" s="215"/>
      <c r="AB16" s="908"/>
      <c r="AC16" s="215"/>
      <c r="AD16" s="215" t="s">
        <v>147</v>
      </c>
      <c r="AE16" s="215" t="s">
        <v>147</v>
      </c>
      <c r="AF16" s="215" t="s">
        <v>147</v>
      </c>
      <c r="AG16" s="215" t="s">
        <v>147</v>
      </c>
      <c r="AH16" s="215" t="s">
        <v>366</v>
      </c>
      <c r="AI16" s="215" t="s">
        <v>366</v>
      </c>
      <c r="AJ16" s="215"/>
      <c r="AK16" s="215"/>
      <c r="AL16" s="67">
        <f t="shared" si="0"/>
        <v>0</v>
      </c>
      <c r="AM16" s="51" t="e">
        <f t="shared" si="1"/>
        <v>#DIV/0!</v>
      </c>
      <c r="AN16" s="68">
        <f t="shared" si="2"/>
        <v>0</v>
      </c>
      <c r="AO16" s="13"/>
      <c r="AP16" s="13"/>
      <c r="AQ16" s="13"/>
    </row>
    <row r="17" spans="1:40" ht="12" customHeight="1">
      <c r="A17" s="361" t="s">
        <v>122</v>
      </c>
      <c r="B17" s="50" t="s">
        <v>35</v>
      </c>
      <c r="C17" s="53"/>
      <c r="D17" s="53"/>
      <c r="E17" s="53"/>
      <c r="F17" s="70"/>
      <c r="G17" s="81" t="s">
        <v>21</v>
      </c>
      <c r="H17" s="49" t="s">
        <v>21</v>
      </c>
      <c r="I17" s="49">
        <v>512</v>
      </c>
      <c r="J17" s="49" t="s">
        <v>21</v>
      </c>
      <c r="K17" s="49">
        <v>480</v>
      </c>
      <c r="L17" s="49">
        <v>470</v>
      </c>
      <c r="M17" s="49">
        <v>535</v>
      </c>
      <c r="N17" s="49">
        <v>430</v>
      </c>
      <c r="O17" s="49">
        <v>522</v>
      </c>
      <c r="P17" s="49">
        <v>550</v>
      </c>
      <c r="Q17" s="75">
        <v>522</v>
      </c>
      <c r="R17" s="67">
        <v>566</v>
      </c>
      <c r="S17" s="50">
        <v>507</v>
      </c>
      <c r="T17" s="50">
        <v>538</v>
      </c>
      <c r="U17" s="68">
        <v>554</v>
      </c>
      <c r="V17" s="69">
        <v>547</v>
      </c>
      <c r="W17" s="53">
        <v>635</v>
      </c>
      <c r="X17" s="68">
        <v>562</v>
      </c>
      <c r="Y17" s="8">
        <v>566</v>
      </c>
      <c r="Z17" s="215" t="s">
        <v>147</v>
      </c>
      <c r="AA17" s="215" t="s">
        <v>147</v>
      </c>
      <c r="AB17" s="8">
        <v>549</v>
      </c>
      <c r="AC17" s="215" t="s">
        <v>147</v>
      </c>
      <c r="AD17" s="215" t="s">
        <v>147</v>
      </c>
      <c r="AE17" s="215" t="s">
        <v>147</v>
      </c>
      <c r="AF17" s="215">
        <v>526</v>
      </c>
      <c r="AG17" s="215">
        <v>541</v>
      </c>
      <c r="AH17" s="215">
        <v>550</v>
      </c>
      <c r="AI17" s="215">
        <v>490</v>
      </c>
      <c r="AJ17" s="215"/>
      <c r="AK17" s="215"/>
      <c r="AL17" s="67">
        <f t="shared" si="0"/>
        <v>490</v>
      </c>
      <c r="AM17" s="51">
        <f t="shared" si="1"/>
        <v>526.75</v>
      </c>
      <c r="AN17" s="68">
        <f t="shared" si="2"/>
        <v>550</v>
      </c>
    </row>
    <row r="18" spans="1:40" ht="12" customHeight="1">
      <c r="A18" s="361" t="s">
        <v>0</v>
      </c>
      <c r="B18" s="50" t="s">
        <v>35</v>
      </c>
      <c r="C18" s="53"/>
      <c r="D18" s="53"/>
      <c r="E18" s="53" t="s">
        <v>114</v>
      </c>
      <c r="F18" s="70"/>
      <c r="G18" s="81" t="s">
        <v>21</v>
      </c>
      <c r="H18" s="49" t="s">
        <v>21</v>
      </c>
      <c r="I18" s="49">
        <v>1760</v>
      </c>
      <c r="J18" s="49" t="s">
        <v>21</v>
      </c>
      <c r="K18" s="49">
        <v>1900</v>
      </c>
      <c r="L18" s="49">
        <v>1800</v>
      </c>
      <c r="M18" s="49">
        <v>1020</v>
      </c>
      <c r="N18" s="49">
        <v>1810</v>
      </c>
      <c r="O18" s="49">
        <v>2900</v>
      </c>
      <c r="P18" s="49">
        <v>2020</v>
      </c>
      <c r="Q18" s="75">
        <v>2020</v>
      </c>
      <c r="R18" s="141">
        <v>2250</v>
      </c>
      <c r="S18" s="142">
        <v>2100</v>
      </c>
      <c r="T18" s="142">
        <v>2150</v>
      </c>
      <c r="U18" s="139">
        <v>2200</v>
      </c>
      <c r="V18" s="63">
        <v>2050</v>
      </c>
      <c r="W18" s="95">
        <v>2200</v>
      </c>
      <c r="X18" s="139">
        <v>2120</v>
      </c>
      <c r="Y18" s="64">
        <v>2020</v>
      </c>
      <c r="Z18" s="215" t="s">
        <v>147</v>
      </c>
      <c r="AA18" s="215" t="s">
        <v>147</v>
      </c>
      <c r="AB18" s="277">
        <v>2100</v>
      </c>
      <c r="AC18" s="215" t="s">
        <v>147</v>
      </c>
      <c r="AD18" s="215" t="s">
        <v>147</v>
      </c>
      <c r="AE18" s="215" t="s">
        <v>147</v>
      </c>
      <c r="AF18" s="277">
        <v>1950</v>
      </c>
      <c r="AG18" s="277">
        <v>2200</v>
      </c>
      <c r="AH18" s="277">
        <v>3400</v>
      </c>
      <c r="AI18" s="277">
        <v>2700</v>
      </c>
      <c r="AJ18" s="215"/>
      <c r="AK18" s="215"/>
      <c r="AL18" s="67">
        <f t="shared" si="0"/>
        <v>1950</v>
      </c>
      <c r="AM18" s="51">
        <f t="shared" si="1"/>
        <v>2562.5</v>
      </c>
      <c r="AN18" s="68">
        <f t="shared" si="2"/>
        <v>3400</v>
      </c>
    </row>
    <row r="19" spans="1:43" ht="12" customHeight="1">
      <c r="A19" s="361" t="s">
        <v>377</v>
      </c>
      <c r="B19" s="50" t="s">
        <v>35</v>
      </c>
      <c r="C19" s="53"/>
      <c r="D19" s="53">
        <v>0.001</v>
      </c>
      <c r="E19" s="53">
        <v>0.05</v>
      </c>
      <c r="F19" s="70">
        <f>E19*10</f>
        <v>0.5</v>
      </c>
      <c r="G19" s="81" t="s">
        <v>21</v>
      </c>
      <c r="H19" s="49" t="s">
        <v>21</v>
      </c>
      <c r="I19" s="49" t="s">
        <v>33</v>
      </c>
      <c r="J19" s="49" t="s">
        <v>21</v>
      </c>
      <c r="K19" s="49" t="s">
        <v>48</v>
      </c>
      <c r="L19" s="49" t="s">
        <v>48</v>
      </c>
      <c r="M19" s="49" t="s">
        <v>28</v>
      </c>
      <c r="N19" s="49" t="s">
        <v>28</v>
      </c>
      <c r="O19" s="49" t="s">
        <v>48</v>
      </c>
      <c r="P19" s="49" t="s">
        <v>33</v>
      </c>
      <c r="Q19" s="75" t="s">
        <v>33</v>
      </c>
      <c r="R19" s="71" t="s">
        <v>33</v>
      </c>
      <c r="S19" s="52" t="s">
        <v>33</v>
      </c>
      <c r="T19" s="52" t="s">
        <v>33</v>
      </c>
      <c r="U19" s="72" t="s">
        <v>33</v>
      </c>
      <c r="V19" s="71" t="s">
        <v>33</v>
      </c>
      <c r="W19" s="52" t="s">
        <v>33</v>
      </c>
      <c r="X19" s="72" t="s">
        <v>33</v>
      </c>
      <c r="Y19" s="72">
        <v>0.001</v>
      </c>
      <c r="Z19" s="215" t="s">
        <v>147</v>
      </c>
      <c r="AA19" s="215" t="s">
        <v>147</v>
      </c>
      <c r="AB19" s="276" t="s">
        <v>33</v>
      </c>
      <c r="AC19" s="215" t="s">
        <v>147</v>
      </c>
      <c r="AD19" s="215" t="s">
        <v>147</v>
      </c>
      <c r="AE19" s="215" t="s">
        <v>147</v>
      </c>
      <c r="AF19" s="215" t="s">
        <v>33</v>
      </c>
      <c r="AG19" s="215" t="s">
        <v>33</v>
      </c>
      <c r="AH19" s="215" t="s">
        <v>367</v>
      </c>
      <c r="AI19" s="215" t="s">
        <v>367</v>
      </c>
      <c r="AJ19" s="215"/>
      <c r="AK19" s="215"/>
      <c r="AL19" s="67">
        <f t="shared" si="0"/>
        <v>0</v>
      </c>
      <c r="AM19" s="51" t="e">
        <f t="shared" si="1"/>
        <v>#DIV/0!</v>
      </c>
      <c r="AN19" s="68">
        <f t="shared" si="2"/>
        <v>0</v>
      </c>
      <c r="AO19" s="9"/>
      <c r="AP19" s="9"/>
      <c r="AQ19" s="9"/>
    </row>
    <row r="20" spans="1:43" ht="12" customHeight="1">
      <c r="A20" s="361" t="s">
        <v>355</v>
      </c>
      <c r="B20" s="50" t="s">
        <v>35</v>
      </c>
      <c r="C20" s="53"/>
      <c r="D20" s="53"/>
      <c r="E20" s="53"/>
      <c r="F20" s="70"/>
      <c r="G20" s="81"/>
      <c r="H20" s="49"/>
      <c r="I20" s="49"/>
      <c r="J20" s="49"/>
      <c r="K20" s="49"/>
      <c r="L20" s="49"/>
      <c r="M20" s="49"/>
      <c r="N20" s="49"/>
      <c r="O20" s="49"/>
      <c r="P20" s="49"/>
      <c r="Q20" s="75"/>
      <c r="R20" s="71"/>
      <c r="S20" s="52"/>
      <c r="T20" s="52"/>
      <c r="U20" s="72"/>
      <c r="V20" s="71"/>
      <c r="W20" s="52"/>
      <c r="X20" s="72"/>
      <c r="Y20" s="72"/>
      <c r="Z20" s="215"/>
      <c r="AA20" s="215"/>
      <c r="AB20" s="276"/>
      <c r="AC20" s="215"/>
      <c r="AD20" s="215" t="s">
        <v>147</v>
      </c>
      <c r="AE20" s="215" t="s">
        <v>147</v>
      </c>
      <c r="AF20" s="215" t="s">
        <v>147</v>
      </c>
      <c r="AG20" s="215" t="s">
        <v>147</v>
      </c>
      <c r="AH20" s="215" t="s">
        <v>367</v>
      </c>
      <c r="AI20" s="215" t="s">
        <v>367</v>
      </c>
      <c r="AJ20" s="215"/>
      <c r="AK20" s="215"/>
      <c r="AL20" s="67">
        <f t="shared" si="0"/>
        <v>0</v>
      </c>
      <c r="AM20" s="51" t="e">
        <f t="shared" si="1"/>
        <v>#DIV/0!</v>
      </c>
      <c r="AN20" s="68">
        <f t="shared" si="2"/>
        <v>0</v>
      </c>
      <c r="AO20" s="9"/>
      <c r="AP20" s="9"/>
      <c r="AQ20" s="9"/>
    </row>
    <row r="21" spans="1:40" ht="12" customHeight="1">
      <c r="A21" s="361" t="s">
        <v>378</v>
      </c>
      <c r="B21" s="50" t="s">
        <v>35</v>
      </c>
      <c r="C21" s="53"/>
      <c r="D21" s="53"/>
      <c r="E21" s="53"/>
      <c r="F21" s="70"/>
      <c r="G21" s="81" t="s">
        <v>21</v>
      </c>
      <c r="H21" s="49" t="s">
        <v>21</v>
      </c>
      <c r="I21" s="49">
        <v>0.008</v>
      </c>
      <c r="J21" s="49" t="s">
        <v>21</v>
      </c>
      <c r="K21" s="49">
        <v>0.002</v>
      </c>
      <c r="L21" s="49">
        <v>0.002</v>
      </c>
      <c r="M21" s="49">
        <v>0.0056</v>
      </c>
      <c r="N21" s="49">
        <v>0.0025</v>
      </c>
      <c r="O21" s="49">
        <v>0.0016</v>
      </c>
      <c r="P21" s="49">
        <v>0.0016</v>
      </c>
      <c r="Q21" s="75">
        <v>0.001</v>
      </c>
      <c r="R21" s="67">
        <v>0.002</v>
      </c>
      <c r="S21" s="54" t="s">
        <v>47</v>
      </c>
      <c r="T21" s="50">
        <v>0.002</v>
      </c>
      <c r="U21" s="68">
        <v>0.001</v>
      </c>
      <c r="V21" s="71" t="s">
        <v>47</v>
      </c>
      <c r="W21" s="53">
        <v>0.001</v>
      </c>
      <c r="X21" s="74" t="s">
        <v>47</v>
      </c>
      <c r="Y21" s="70">
        <v>0.001</v>
      </c>
      <c r="Z21" s="215" t="s">
        <v>147</v>
      </c>
      <c r="AA21" s="215" t="s">
        <v>147</v>
      </c>
      <c r="AB21" s="215">
        <v>0.002</v>
      </c>
      <c r="AC21" s="215" t="s">
        <v>147</v>
      </c>
      <c r="AD21" s="215" t="s">
        <v>147</v>
      </c>
      <c r="AE21" s="215" t="s">
        <v>147</v>
      </c>
      <c r="AF21" s="215">
        <v>0.002</v>
      </c>
      <c r="AG21" s="215" t="s">
        <v>47</v>
      </c>
      <c r="AH21" s="215">
        <v>0.003</v>
      </c>
      <c r="AI21" s="215">
        <v>0.003</v>
      </c>
      <c r="AJ21" s="215"/>
      <c r="AK21" s="215"/>
      <c r="AL21" s="67">
        <f t="shared" si="0"/>
        <v>0.002</v>
      </c>
      <c r="AM21" s="51">
        <f t="shared" si="1"/>
        <v>0.0026666666666666666</v>
      </c>
      <c r="AN21" s="68">
        <f t="shared" si="2"/>
        <v>0.003</v>
      </c>
    </row>
    <row r="22" spans="1:40" ht="12" customHeight="1">
      <c r="A22" s="361" t="s">
        <v>356</v>
      </c>
      <c r="B22" s="50" t="s">
        <v>35</v>
      </c>
      <c r="C22" s="53"/>
      <c r="D22" s="53"/>
      <c r="E22" s="53"/>
      <c r="F22" s="70"/>
      <c r="G22" s="81"/>
      <c r="H22" s="49"/>
      <c r="I22" s="49"/>
      <c r="J22" s="49"/>
      <c r="K22" s="49"/>
      <c r="L22" s="49"/>
      <c r="M22" s="49"/>
      <c r="N22" s="49"/>
      <c r="O22" s="49"/>
      <c r="P22" s="49"/>
      <c r="Q22" s="75"/>
      <c r="R22" s="67"/>
      <c r="S22" s="54"/>
      <c r="T22" s="50"/>
      <c r="U22" s="68"/>
      <c r="V22" s="71"/>
      <c r="W22" s="53"/>
      <c r="X22" s="74"/>
      <c r="Y22" s="70"/>
      <c r="Z22" s="215"/>
      <c r="AA22" s="215"/>
      <c r="AB22" s="215"/>
      <c r="AC22" s="215"/>
      <c r="AD22" s="215" t="s">
        <v>147</v>
      </c>
      <c r="AE22" s="215" t="s">
        <v>147</v>
      </c>
      <c r="AF22" s="215" t="s">
        <v>147</v>
      </c>
      <c r="AG22" s="215" t="s">
        <v>147</v>
      </c>
      <c r="AH22" s="215" t="s">
        <v>363</v>
      </c>
      <c r="AI22" s="215" t="s">
        <v>363</v>
      </c>
      <c r="AJ22" s="215"/>
      <c r="AK22" s="215"/>
      <c r="AL22" s="67">
        <f t="shared" si="0"/>
        <v>0</v>
      </c>
      <c r="AM22" s="51" t="e">
        <f t="shared" si="1"/>
        <v>#DIV/0!</v>
      </c>
      <c r="AN22" s="68">
        <f t="shared" si="2"/>
        <v>0</v>
      </c>
    </row>
    <row r="23" spans="1:40" ht="12" customHeight="1">
      <c r="A23" s="361" t="s">
        <v>17</v>
      </c>
      <c r="B23" s="53" t="s">
        <v>135</v>
      </c>
      <c r="C23" s="53"/>
      <c r="D23" s="53"/>
      <c r="E23" s="53"/>
      <c r="F23" s="70"/>
      <c r="G23" s="81" t="s">
        <v>21</v>
      </c>
      <c r="H23" s="49" t="s">
        <v>21</v>
      </c>
      <c r="I23" s="49">
        <v>11300</v>
      </c>
      <c r="J23" s="49" t="s">
        <v>21</v>
      </c>
      <c r="K23" s="49">
        <v>7900</v>
      </c>
      <c r="L23" s="49">
        <v>11000</v>
      </c>
      <c r="M23" s="49">
        <v>7170</v>
      </c>
      <c r="N23" s="49">
        <v>9830</v>
      </c>
      <c r="O23" s="49">
        <v>11400</v>
      </c>
      <c r="P23" s="49">
        <v>11300</v>
      </c>
      <c r="Q23" s="75">
        <v>11200</v>
      </c>
      <c r="R23" s="67">
        <v>11200</v>
      </c>
      <c r="S23" s="50">
        <v>10900</v>
      </c>
      <c r="T23" s="50">
        <v>11000</v>
      </c>
      <c r="U23" s="68">
        <v>11200</v>
      </c>
      <c r="V23" s="69">
        <v>11400</v>
      </c>
      <c r="W23" s="53">
        <v>11300</v>
      </c>
      <c r="X23" s="68">
        <v>11300</v>
      </c>
      <c r="Y23" s="70">
        <v>11400</v>
      </c>
      <c r="Z23" s="215" t="s">
        <v>147</v>
      </c>
      <c r="AA23" s="215" t="s">
        <v>147</v>
      </c>
      <c r="AB23" s="215">
        <v>11300</v>
      </c>
      <c r="AC23" s="215" t="s">
        <v>147</v>
      </c>
      <c r="AD23" s="215" t="s">
        <v>147</v>
      </c>
      <c r="AE23" s="215" t="s">
        <v>147</v>
      </c>
      <c r="AF23" s="215">
        <v>10400</v>
      </c>
      <c r="AG23" s="215">
        <v>10900</v>
      </c>
      <c r="AH23" s="215">
        <v>11514</v>
      </c>
      <c r="AI23" s="215" t="s">
        <v>147</v>
      </c>
      <c r="AJ23" s="215"/>
      <c r="AK23" s="215"/>
      <c r="AL23" s="67">
        <f t="shared" si="0"/>
        <v>10400</v>
      </c>
      <c r="AM23" s="51">
        <f t="shared" si="1"/>
        <v>10938</v>
      </c>
      <c r="AN23" s="68">
        <f t="shared" si="2"/>
        <v>11514</v>
      </c>
    </row>
    <row r="24" spans="1:40" ht="12" customHeight="1">
      <c r="A24" s="361" t="s">
        <v>5</v>
      </c>
      <c r="B24" s="53" t="s">
        <v>35</v>
      </c>
      <c r="C24" s="53"/>
      <c r="D24" s="53">
        <v>0.0014</v>
      </c>
      <c r="E24" s="53">
        <v>2</v>
      </c>
      <c r="F24" s="70">
        <f>E24*10</f>
        <v>20</v>
      </c>
      <c r="G24" s="81" t="s">
        <v>21</v>
      </c>
      <c r="H24" s="49" t="s">
        <v>21</v>
      </c>
      <c r="I24" s="49">
        <v>0.007</v>
      </c>
      <c r="J24" s="49" t="s">
        <v>21</v>
      </c>
      <c r="K24" s="49" t="s">
        <v>47</v>
      </c>
      <c r="L24" s="49" t="s">
        <v>47</v>
      </c>
      <c r="M24" s="49">
        <v>0.0031</v>
      </c>
      <c r="N24" s="49">
        <v>0.0014</v>
      </c>
      <c r="O24" s="49">
        <v>0.0015</v>
      </c>
      <c r="P24" s="49">
        <v>0.0023</v>
      </c>
      <c r="Q24" s="75">
        <v>0.003</v>
      </c>
      <c r="R24" s="79">
        <v>0.004</v>
      </c>
      <c r="S24" s="54" t="s">
        <v>47</v>
      </c>
      <c r="T24" s="54" t="s">
        <v>47</v>
      </c>
      <c r="U24" s="78">
        <v>0.002</v>
      </c>
      <c r="V24" s="71" t="s">
        <v>47</v>
      </c>
      <c r="W24" s="52" t="s">
        <v>47</v>
      </c>
      <c r="X24" s="78">
        <v>0.004</v>
      </c>
      <c r="Y24" s="137">
        <v>0.001</v>
      </c>
      <c r="Z24" s="215" t="s">
        <v>147</v>
      </c>
      <c r="AA24" s="215" t="s">
        <v>147</v>
      </c>
      <c r="AB24" s="275">
        <v>0.001</v>
      </c>
      <c r="AC24" s="215" t="s">
        <v>147</v>
      </c>
      <c r="AD24" s="215" t="s">
        <v>147</v>
      </c>
      <c r="AE24" s="215" t="s">
        <v>147</v>
      </c>
      <c r="AF24" s="215" t="s">
        <v>47</v>
      </c>
      <c r="AG24" s="215" t="s">
        <v>47</v>
      </c>
      <c r="AH24" s="275">
        <v>0.002</v>
      </c>
      <c r="AI24" s="275">
        <v>0.002</v>
      </c>
      <c r="AJ24" s="215"/>
      <c r="AK24" s="215"/>
      <c r="AL24" s="67">
        <f t="shared" si="0"/>
        <v>0.002</v>
      </c>
      <c r="AM24" s="51">
        <f t="shared" si="1"/>
        <v>0.002</v>
      </c>
      <c r="AN24" s="68">
        <f t="shared" si="2"/>
        <v>0.002</v>
      </c>
    </row>
    <row r="25" spans="1:40" ht="12" customHeight="1">
      <c r="A25" s="361" t="s">
        <v>357</v>
      </c>
      <c r="B25" s="53" t="s">
        <v>35</v>
      </c>
      <c r="C25" s="53"/>
      <c r="D25" s="53">
        <v>0.0014</v>
      </c>
      <c r="E25" s="53">
        <v>2</v>
      </c>
      <c r="F25" s="70"/>
      <c r="G25" s="81"/>
      <c r="H25" s="49"/>
      <c r="I25" s="49"/>
      <c r="J25" s="49"/>
      <c r="K25" s="49"/>
      <c r="L25" s="49"/>
      <c r="M25" s="49"/>
      <c r="N25" s="49"/>
      <c r="O25" s="49"/>
      <c r="P25" s="49"/>
      <c r="Q25" s="75"/>
      <c r="R25" s="79"/>
      <c r="S25" s="54"/>
      <c r="T25" s="54"/>
      <c r="U25" s="78"/>
      <c r="V25" s="71"/>
      <c r="W25" s="52"/>
      <c r="X25" s="78"/>
      <c r="Y25" s="137"/>
      <c r="Z25" s="215"/>
      <c r="AA25" s="215"/>
      <c r="AB25" s="275"/>
      <c r="AC25" s="215"/>
      <c r="AD25" s="215" t="s">
        <v>147</v>
      </c>
      <c r="AE25" s="215" t="s">
        <v>147</v>
      </c>
      <c r="AF25" s="215" t="s">
        <v>147</v>
      </c>
      <c r="AG25" s="215" t="s">
        <v>147</v>
      </c>
      <c r="AH25" s="215" t="s">
        <v>363</v>
      </c>
      <c r="AI25" s="215">
        <v>0.002</v>
      </c>
      <c r="AJ25" s="215"/>
      <c r="AK25" s="215"/>
      <c r="AL25" s="67">
        <f t="shared" si="0"/>
        <v>0.002</v>
      </c>
      <c r="AM25" s="51">
        <f t="shared" si="1"/>
        <v>0.002</v>
      </c>
      <c r="AN25" s="68">
        <f t="shared" si="2"/>
        <v>0.002</v>
      </c>
    </row>
    <row r="26" spans="1:40" ht="12" customHeight="1">
      <c r="A26" s="361" t="s">
        <v>379</v>
      </c>
      <c r="B26" s="53" t="s">
        <v>35</v>
      </c>
      <c r="C26" s="53"/>
      <c r="D26" s="53"/>
      <c r="E26" s="53">
        <v>1.5</v>
      </c>
      <c r="F26" s="70"/>
      <c r="G26" s="81" t="s">
        <v>21</v>
      </c>
      <c r="H26" s="49" t="s">
        <v>21</v>
      </c>
      <c r="I26" s="49">
        <v>0.5</v>
      </c>
      <c r="J26" s="49" t="s">
        <v>21</v>
      </c>
      <c r="K26" s="49" t="s">
        <v>41</v>
      </c>
      <c r="L26" s="49" t="s">
        <v>41</v>
      </c>
      <c r="M26" s="49">
        <v>0.67</v>
      </c>
      <c r="N26" s="49">
        <v>0.38</v>
      </c>
      <c r="O26" s="49">
        <v>0.37</v>
      </c>
      <c r="P26" s="49">
        <v>0.38</v>
      </c>
      <c r="Q26" s="75">
        <v>0.4</v>
      </c>
      <c r="R26" s="67">
        <v>0.3</v>
      </c>
      <c r="S26" s="50">
        <v>0.4</v>
      </c>
      <c r="T26" s="50">
        <v>0.3</v>
      </c>
      <c r="U26" s="68">
        <v>0.4</v>
      </c>
      <c r="V26" s="69">
        <v>0.4</v>
      </c>
      <c r="W26" s="53">
        <v>0.4</v>
      </c>
      <c r="X26" s="68">
        <v>0.4</v>
      </c>
      <c r="Y26" s="70">
        <v>0.4</v>
      </c>
      <c r="Z26" s="215" t="s">
        <v>147</v>
      </c>
      <c r="AA26" s="215" t="s">
        <v>147</v>
      </c>
      <c r="AB26" s="215">
        <v>0.4</v>
      </c>
      <c r="AC26" s="215" t="s">
        <v>147</v>
      </c>
      <c r="AD26" s="215" t="s">
        <v>147</v>
      </c>
      <c r="AE26" s="215" t="s">
        <v>147</v>
      </c>
      <c r="AF26" s="215">
        <v>0.5</v>
      </c>
      <c r="AG26" s="215">
        <v>0.4</v>
      </c>
      <c r="AH26" s="215" t="s">
        <v>372</v>
      </c>
      <c r="AI26" s="215">
        <v>0.7</v>
      </c>
      <c r="AJ26" s="215"/>
      <c r="AK26" s="215"/>
      <c r="AL26" s="67">
        <f t="shared" si="0"/>
        <v>0.4</v>
      </c>
      <c r="AM26" s="51">
        <f t="shared" si="1"/>
        <v>0.5333333333333333</v>
      </c>
      <c r="AN26" s="68">
        <f t="shared" si="2"/>
        <v>0.7</v>
      </c>
    </row>
    <row r="27" spans="1:40" ht="12" customHeight="1">
      <c r="A27" s="361" t="s">
        <v>8</v>
      </c>
      <c r="B27" s="53" t="s">
        <v>35</v>
      </c>
      <c r="C27" s="53"/>
      <c r="D27" s="53">
        <v>0.0034</v>
      </c>
      <c r="E27" s="53">
        <v>0.01</v>
      </c>
      <c r="F27" s="70">
        <f>E27*10</f>
        <v>0.1</v>
      </c>
      <c r="G27" s="81" t="s">
        <v>21</v>
      </c>
      <c r="H27" s="49" t="s">
        <v>21</v>
      </c>
      <c r="I27" s="49">
        <v>0.008</v>
      </c>
      <c r="J27" s="49" t="s">
        <v>21</v>
      </c>
      <c r="K27" s="49" t="s">
        <v>47</v>
      </c>
      <c r="L27" s="49" t="s">
        <v>47</v>
      </c>
      <c r="M27" s="49">
        <v>0.0011</v>
      </c>
      <c r="N27" s="49">
        <v>0.0015</v>
      </c>
      <c r="O27" s="49">
        <v>0.0016</v>
      </c>
      <c r="P27" s="49">
        <v>0.0009</v>
      </c>
      <c r="Q27" s="75" t="s">
        <v>47</v>
      </c>
      <c r="R27" s="67">
        <v>0.002</v>
      </c>
      <c r="S27" s="50">
        <v>0.001</v>
      </c>
      <c r="T27" s="54" t="s">
        <v>47</v>
      </c>
      <c r="U27" s="68">
        <v>0.002</v>
      </c>
      <c r="V27" s="71" t="s">
        <v>47</v>
      </c>
      <c r="W27" s="52" t="s">
        <v>47</v>
      </c>
      <c r="X27" s="68">
        <v>0.002</v>
      </c>
      <c r="Y27" s="137">
        <v>0.002</v>
      </c>
      <c r="Z27" s="215" t="s">
        <v>147</v>
      </c>
      <c r="AA27" s="215" t="s">
        <v>147</v>
      </c>
      <c r="AB27" s="275" t="s">
        <v>47</v>
      </c>
      <c r="AC27" s="215" t="s">
        <v>147</v>
      </c>
      <c r="AD27" s="215" t="s">
        <v>147</v>
      </c>
      <c r="AE27" s="215" t="s">
        <v>147</v>
      </c>
      <c r="AF27" s="215" t="s">
        <v>47</v>
      </c>
      <c r="AG27" s="215" t="s">
        <v>47</v>
      </c>
      <c r="AH27" s="215" t="s">
        <v>363</v>
      </c>
      <c r="AI27" s="215" t="s">
        <v>363</v>
      </c>
      <c r="AJ27" s="215"/>
      <c r="AK27" s="215"/>
      <c r="AL27" s="67">
        <f t="shared" si="0"/>
        <v>0</v>
      </c>
      <c r="AM27" s="51" t="e">
        <f t="shared" si="1"/>
        <v>#DIV/0!</v>
      </c>
      <c r="AN27" s="68">
        <f t="shared" si="2"/>
        <v>0</v>
      </c>
    </row>
    <row r="28" spans="1:40" ht="12" customHeight="1">
      <c r="A28" s="361" t="s">
        <v>358</v>
      </c>
      <c r="B28" s="53" t="s">
        <v>35</v>
      </c>
      <c r="C28" s="53"/>
      <c r="D28" s="53">
        <v>0.0034</v>
      </c>
      <c r="E28" s="53">
        <v>0.01</v>
      </c>
      <c r="F28" s="70"/>
      <c r="G28" s="81"/>
      <c r="H28" s="49"/>
      <c r="I28" s="49"/>
      <c r="J28" s="49"/>
      <c r="K28" s="49"/>
      <c r="L28" s="49"/>
      <c r="M28" s="49"/>
      <c r="N28" s="49"/>
      <c r="O28" s="49"/>
      <c r="P28" s="49"/>
      <c r="Q28" s="75"/>
      <c r="R28" s="67"/>
      <c r="S28" s="50"/>
      <c r="T28" s="54"/>
      <c r="U28" s="68"/>
      <c r="V28" s="71"/>
      <c r="W28" s="52"/>
      <c r="X28" s="68"/>
      <c r="Y28" s="137"/>
      <c r="Z28" s="215"/>
      <c r="AA28" s="215"/>
      <c r="AB28" s="275"/>
      <c r="AC28" s="215"/>
      <c r="AD28" s="215" t="s">
        <v>147</v>
      </c>
      <c r="AE28" s="215" t="s">
        <v>147</v>
      </c>
      <c r="AF28" s="215" t="s">
        <v>147</v>
      </c>
      <c r="AG28" s="215" t="s">
        <v>147</v>
      </c>
      <c r="AH28" s="215" t="s">
        <v>363</v>
      </c>
      <c r="AI28" s="215" t="s">
        <v>363</v>
      </c>
      <c r="AJ28" s="215"/>
      <c r="AK28" s="215"/>
      <c r="AL28" s="67">
        <f t="shared" si="0"/>
        <v>0</v>
      </c>
      <c r="AM28" s="51" t="e">
        <f t="shared" si="1"/>
        <v>#DIV/0!</v>
      </c>
      <c r="AN28" s="68">
        <f t="shared" si="2"/>
        <v>0</v>
      </c>
    </row>
    <row r="29" spans="1:40" ht="12" customHeight="1">
      <c r="A29" s="361" t="s">
        <v>18</v>
      </c>
      <c r="B29" s="53" t="s">
        <v>35</v>
      </c>
      <c r="C29" s="53"/>
      <c r="D29" s="53"/>
      <c r="E29" s="53"/>
      <c r="F29" s="70"/>
      <c r="G29" s="81" t="s">
        <v>21</v>
      </c>
      <c r="H29" s="49" t="s">
        <v>21</v>
      </c>
      <c r="I29" s="49">
        <v>3.09</v>
      </c>
      <c r="J29" s="49" t="s">
        <v>21</v>
      </c>
      <c r="K29" s="49">
        <v>450</v>
      </c>
      <c r="L29" s="49">
        <v>420</v>
      </c>
      <c r="M29" s="49">
        <v>253</v>
      </c>
      <c r="N29" s="49">
        <v>418</v>
      </c>
      <c r="O29" s="49">
        <v>516</v>
      </c>
      <c r="P29" s="49">
        <v>538</v>
      </c>
      <c r="Q29" s="75">
        <v>493</v>
      </c>
      <c r="R29" s="67">
        <v>503</v>
      </c>
      <c r="S29" s="50">
        <v>490</v>
      </c>
      <c r="T29" s="50">
        <v>486</v>
      </c>
      <c r="U29" s="68">
        <v>496</v>
      </c>
      <c r="V29" s="69">
        <v>500</v>
      </c>
      <c r="W29" s="53">
        <v>500</v>
      </c>
      <c r="X29" s="68">
        <v>560</v>
      </c>
      <c r="Y29" s="70">
        <v>2.02</v>
      </c>
      <c r="Z29" s="215" t="s">
        <v>147</v>
      </c>
      <c r="AA29" s="215" t="s">
        <v>147</v>
      </c>
      <c r="AB29" s="215">
        <v>494</v>
      </c>
      <c r="AC29" s="215" t="s">
        <v>147</v>
      </c>
      <c r="AD29" s="215" t="s">
        <v>147</v>
      </c>
      <c r="AE29" s="215" t="s">
        <v>147</v>
      </c>
      <c r="AF29" s="215">
        <v>492</v>
      </c>
      <c r="AG29" s="215">
        <v>460</v>
      </c>
      <c r="AH29" s="215">
        <v>510</v>
      </c>
      <c r="AI29" s="215">
        <v>450</v>
      </c>
      <c r="AJ29" s="215"/>
      <c r="AK29" s="215"/>
      <c r="AL29" s="67">
        <f t="shared" si="0"/>
        <v>450</v>
      </c>
      <c r="AM29" s="51">
        <f t="shared" si="1"/>
        <v>478</v>
      </c>
      <c r="AN29" s="68">
        <f t="shared" si="2"/>
        <v>510</v>
      </c>
    </row>
    <row r="30" spans="1:43" ht="12" customHeight="1">
      <c r="A30" s="361" t="s">
        <v>9</v>
      </c>
      <c r="B30" s="53" t="s">
        <v>35</v>
      </c>
      <c r="C30" s="811"/>
      <c r="D30" s="53">
        <v>0.0006</v>
      </c>
      <c r="E30" s="53">
        <v>0.001</v>
      </c>
      <c r="F30" s="70">
        <f>E30*10</f>
        <v>0.01</v>
      </c>
      <c r="G30" s="81" t="s">
        <v>21</v>
      </c>
      <c r="H30" s="49" t="s">
        <v>21</v>
      </c>
      <c r="I30" s="49" t="s">
        <v>46</v>
      </c>
      <c r="J30" s="49" t="s">
        <v>21</v>
      </c>
      <c r="K30" s="49" t="s">
        <v>46</v>
      </c>
      <c r="L30" s="49" t="s">
        <v>46</v>
      </c>
      <c r="M30" s="49">
        <v>0.0005</v>
      </c>
      <c r="N30" s="49" t="s">
        <v>63</v>
      </c>
      <c r="O30" s="49" t="s">
        <v>63</v>
      </c>
      <c r="P30" s="49" t="s">
        <v>46</v>
      </c>
      <c r="Q30" s="75" t="s">
        <v>46</v>
      </c>
      <c r="R30" s="73" t="s">
        <v>46</v>
      </c>
      <c r="S30" s="54" t="s">
        <v>46</v>
      </c>
      <c r="T30" s="54" t="s">
        <v>46</v>
      </c>
      <c r="U30" s="74" t="s">
        <v>46</v>
      </c>
      <c r="V30" s="71" t="s">
        <v>46</v>
      </c>
      <c r="W30" s="52" t="s">
        <v>46</v>
      </c>
      <c r="X30" s="74" t="s">
        <v>46</v>
      </c>
      <c r="Y30" s="72" t="s">
        <v>46</v>
      </c>
      <c r="Z30" s="215" t="s">
        <v>147</v>
      </c>
      <c r="AA30" s="215" t="s">
        <v>147</v>
      </c>
      <c r="AB30" s="276" t="s">
        <v>46</v>
      </c>
      <c r="AC30" s="215" t="s">
        <v>147</v>
      </c>
      <c r="AD30" s="215" t="s">
        <v>147</v>
      </c>
      <c r="AE30" s="215" t="s">
        <v>147</v>
      </c>
      <c r="AF30" s="215" t="s">
        <v>46</v>
      </c>
      <c r="AG30" s="215" t="s">
        <v>46</v>
      </c>
      <c r="AH30" s="215" t="s">
        <v>368</v>
      </c>
      <c r="AI30" s="215" t="s">
        <v>368</v>
      </c>
      <c r="AJ30" s="215"/>
      <c r="AK30" s="215"/>
      <c r="AL30" s="67">
        <f t="shared" si="0"/>
        <v>0</v>
      </c>
      <c r="AM30" s="51" t="e">
        <f t="shared" si="1"/>
        <v>#DIV/0!</v>
      </c>
      <c r="AN30" s="68">
        <f t="shared" si="2"/>
        <v>0</v>
      </c>
      <c r="AO30" s="13"/>
      <c r="AP30" s="13"/>
      <c r="AQ30" s="13"/>
    </row>
    <row r="31" spans="1:43" ht="12" customHeight="1">
      <c r="A31" s="361" t="s">
        <v>359</v>
      </c>
      <c r="B31" s="53" t="s">
        <v>35</v>
      </c>
      <c r="C31" s="811"/>
      <c r="D31" s="53">
        <v>0.0006</v>
      </c>
      <c r="E31" s="53">
        <v>0.001</v>
      </c>
      <c r="F31" s="70"/>
      <c r="G31" s="81"/>
      <c r="H31" s="49"/>
      <c r="I31" s="49"/>
      <c r="J31" s="49"/>
      <c r="K31" s="49"/>
      <c r="L31" s="49"/>
      <c r="M31" s="49"/>
      <c r="N31" s="49"/>
      <c r="O31" s="49"/>
      <c r="P31" s="49"/>
      <c r="Q31" s="75"/>
      <c r="R31" s="73"/>
      <c r="S31" s="54"/>
      <c r="T31" s="54"/>
      <c r="U31" s="74"/>
      <c r="V31" s="71"/>
      <c r="W31" s="52"/>
      <c r="X31" s="74"/>
      <c r="Y31" s="72"/>
      <c r="Z31" s="215"/>
      <c r="AA31" s="215"/>
      <c r="AB31" s="276"/>
      <c r="AC31" s="215"/>
      <c r="AD31" s="215" t="s">
        <v>147</v>
      </c>
      <c r="AE31" s="215" t="s">
        <v>147</v>
      </c>
      <c r="AF31" s="215" t="s">
        <v>147</v>
      </c>
      <c r="AG31" s="215" t="s">
        <v>147</v>
      </c>
      <c r="AH31" s="215" t="s">
        <v>368</v>
      </c>
      <c r="AI31" s="215" t="s">
        <v>368</v>
      </c>
      <c r="AJ31" s="215"/>
      <c r="AK31" s="215"/>
      <c r="AL31" s="67">
        <f t="shared" si="0"/>
        <v>0</v>
      </c>
      <c r="AM31" s="51" t="e">
        <f t="shared" si="1"/>
        <v>#DIV/0!</v>
      </c>
      <c r="AN31" s="68">
        <f t="shared" si="2"/>
        <v>0</v>
      </c>
      <c r="AO31" s="13"/>
      <c r="AP31" s="13"/>
      <c r="AQ31" s="13"/>
    </row>
    <row r="32" spans="1:40" s="57" customFormat="1" ht="12" customHeight="1">
      <c r="A32" s="361" t="s">
        <v>393</v>
      </c>
      <c r="B32" s="53" t="s">
        <v>35</v>
      </c>
      <c r="C32" s="53"/>
      <c r="D32" s="53">
        <v>0.7</v>
      </c>
      <c r="E32" s="53"/>
      <c r="F32" s="70"/>
      <c r="G32" s="81" t="s">
        <v>21</v>
      </c>
      <c r="H32" s="49" t="s">
        <v>21</v>
      </c>
      <c r="I32" s="49" t="s">
        <v>33</v>
      </c>
      <c r="J32" s="55" t="s">
        <v>21</v>
      </c>
      <c r="K32" s="49">
        <v>0.03</v>
      </c>
      <c r="L32" s="49" t="s">
        <v>33</v>
      </c>
      <c r="M32" s="49">
        <v>0.11</v>
      </c>
      <c r="N32" s="49">
        <v>0.12</v>
      </c>
      <c r="O32" s="49">
        <v>0.2</v>
      </c>
      <c r="P32" s="49">
        <v>1.6</v>
      </c>
      <c r="Q32" s="75">
        <v>1.7</v>
      </c>
      <c r="R32" s="135">
        <v>1.7</v>
      </c>
      <c r="S32" s="136">
        <v>0.96</v>
      </c>
      <c r="T32" s="136">
        <v>3.32</v>
      </c>
      <c r="U32" s="137">
        <v>4.47</v>
      </c>
      <c r="V32" s="135">
        <v>2.26</v>
      </c>
      <c r="W32" s="53">
        <v>0.31</v>
      </c>
      <c r="X32" s="137">
        <v>2.7</v>
      </c>
      <c r="Y32" s="137">
        <v>1.9</v>
      </c>
      <c r="Z32" s="215" t="s">
        <v>147</v>
      </c>
      <c r="AA32" s="215" t="s">
        <v>147</v>
      </c>
      <c r="AB32" s="275">
        <v>0.66</v>
      </c>
      <c r="AC32" s="215" t="s">
        <v>147</v>
      </c>
      <c r="AD32" s="215" t="s">
        <v>147</v>
      </c>
      <c r="AE32" s="215" t="s">
        <v>147</v>
      </c>
      <c r="AF32" s="275">
        <v>0.98</v>
      </c>
      <c r="AG32" s="275">
        <v>0.92</v>
      </c>
      <c r="AH32" s="275">
        <v>0.79</v>
      </c>
      <c r="AI32" s="275">
        <v>0.81</v>
      </c>
      <c r="AJ32" s="215"/>
      <c r="AK32" s="215"/>
      <c r="AL32" s="67">
        <f t="shared" si="0"/>
        <v>0.79</v>
      </c>
      <c r="AM32" s="51">
        <f t="shared" si="1"/>
        <v>0.875</v>
      </c>
      <c r="AN32" s="68">
        <f t="shared" si="2"/>
        <v>0.98</v>
      </c>
    </row>
    <row r="33" spans="1:40" ht="12" customHeight="1">
      <c r="A33" s="390" t="s">
        <v>23</v>
      </c>
      <c r="B33" s="21" t="s">
        <v>12</v>
      </c>
      <c r="C33" s="50"/>
      <c r="D33" s="50"/>
      <c r="E33" s="50"/>
      <c r="F33" s="68" t="s">
        <v>113</v>
      </c>
      <c r="G33" s="81" t="s">
        <v>21</v>
      </c>
      <c r="H33" s="49" t="s">
        <v>21</v>
      </c>
      <c r="I33" s="55">
        <v>6.79</v>
      </c>
      <c r="J33" s="49" t="s">
        <v>21</v>
      </c>
      <c r="K33" s="49">
        <v>6.14</v>
      </c>
      <c r="L33" s="49">
        <v>6.6</v>
      </c>
      <c r="M33" s="49">
        <v>6.8</v>
      </c>
      <c r="N33" s="49">
        <v>7.1</v>
      </c>
      <c r="O33" s="49">
        <v>6.9</v>
      </c>
      <c r="P33" s="49">
        <v>7</v>
      </c>
      <c r="Q33" s="75">
        <v>7.1</v>
      </c>
      <c r="R33" s="67">
        <v>7.1</v>
      </c>
      <c r="S33" s="50">
        <v>7.03</v>
      </c>
      <c r="T33" s="50">
        <v>7.22</v>
      </c>
      <c r="U33" s="68">
        <v>7.26</v>
      </c>
      <c r="V33" s="69">
        <v>7.06</v>
      </c>
      <c r="W33" s="53">
        <v>6.73</v>
      </c>
      <c r="X33" s="68">
        <v>7.21</v>
      </c>
      <c r="Y33" s="70">
        <v>7.23</v>
      </c>
      <c r="Z33" s="215" t="s">
        <v>147</v>
      </c>
      <c r="AA33" s="215" t="s">
        <v>147</v>
      </c>
      <c r="AB33" s="291">
        <v>7.1</v>
      </c>
      <c r="AC33" s="215" t="s">
        <v>147</v>
      </c>
      <c r="AD33" s="215" t="s">
        <v>147</v>
      </c>
      <c r="AE33" s="215" t="s">
        <v>147</v>
      </c>
      <c r="AF33" s="215">
        <v>7.62</v>
      </c>
      <c r="AG33" s="215">
        <v>7.45</v>
      </c>
      <c r="AH33" s="215">
        <v>7.39</v>
      </c>
      <c r="AI33" s="215" t="s">
        <v>147</v>
      </c>
      <c r="AJ33" s="215"/>
      <c r="AK33" s="215"/>
      <c r="AL33" s="67">
        <f t="shared" si="0"/>
        <v>7.39</v>
      </c>
      <c r="AM33" s="51">
        <f t="shared" si="1"/>
        <v>7.486666666666667</v>
      </c>
      <c r="AN33" s="68">
        <f t="shared" si="2"/>
        <v>7.62</v>
      </c>
    </row>
    <row r="34" spans="1:40" s="57" customFormat="1" ht="12" customHeight="1">
      <c r="A34" s="361" t="s">
        <v>32</v>
      </c>
      <c r="B34" s="53" t="s">
        <v>35</v>
      </c>
      <c r="C34" s="53"/>
      <c r="D34" s="53"/>
      <c r="E34" s="53"/>
      <c r="F34" s="70"/>
      <c r="G34" s="81" t="s">
        <v>21</v>
      </c>
      <c r="H34" s="49" t="s">
        <v>21</v>
      </c>
      <c r="I34" s="49">
        <v>35</v>
      </c>
      <c r="J34" s="55" t="s">
        <v>21</v>
      </c>
      <c r="K34" s="49">
        <v>30</v>
      </c>
      <c r="L34" s="49">
        <v>31</v>
      </c>
      <c r="M34" s="49" t="s">
        <v>51</v>
      </c>
      <c r="N34" s="49">
        <v>40.8</v>
      </c>
      <c r="O34" s="49">
        <v>42.3</v>
      </c>
      <c r="P34" s="49">
        <v>45.4</v>
      </c>
      <c r="Q34" s="75">
        <v>26</v>
      </c>
      <c r="R34" s="69">
        <v>38.3</v>
      </c>
      <c r="S34" s="53">
        <v>27</v>
      </c>
      <c r="T34" s="53">
        <v>27</v>
      </c>
      <c r="U34" s="70">
        <v>27</v>
      </c>
      <c r="V34" s="69">
        <v>30</v>
      </c>
      <c r="W34" s="53">
        <v>30</v>
      </c>
      <c r="X34" s="70">
        <v>33</v>
      </c>
      <c r="Y34" s="70">
        <v>28</v>
      </c>
      <c r="Z34" s="215" t="s">
        <v>147</v>
      </c>
      <c r="AA34" s="215" t="s">
        <v>147</v>
      </c>
      <c r="AB34" s="215">
        <v>28</v>
      </c>
      <c r="AC34" s="215" t="s">
        <v>147</v>
      </c>
      <c r="AD34" s="215" t="s">
        <v>147</v>
      </c>
      <c r="AE34" s="215" t="s">
        <v>147</v>
      </c>
      <c r="AF34" s="215">
        <v>27</v>
      </c>
      <c r="AG34" s="215">
        <v>28</v>
      </c>
      <c r="AH34" s="215">
        <v>27</v>
      </c>
      <c r="AI34" s="215">
        <v>24</v>
      </c>
      <c r="AJ34" s="215"/>
      <c r="AK34" s="215"/>
      <c r="AL34" s="67">
        <f t="shared" si="0"/>
        <v>24</v>
      </c>
      <c r="AM34" s="51">
        <f t="shared" si="1"/>
        <v>26.5</v>
      </c>
      <c r="AN34" s="68">
        <f t="shared" si="2"/>
        <v>28</v>
      </c>
    </row>
    <row r="35" spans="1:40" s="57" customFormat="1" ht="12" customHeight="1">
      <c r="A35" s="361" t="s">
        <v>123</v>
      </c>
      <c r="B35" s="53" t="s">
        <v>35</v>
      </c>
      <c r="C35" s="53"/>
      <c r="D35" s="53"/>
      <c r="E35" s="53" t="s">
        <v>118</v>
      </c>
      <c r="F35" s="70"/>
      <c r="G35" s="81" t="s">
        <v>21</v>
      </c>
      <c r="H35" s="49" t="s">
        <v>21</v>
      </c>
      <c r="I35" s="55">
        <v>1420</v>
      </c>
      <c r="J35" s="49" t="s">
        <v>21</v>
      </c>
      <c r="K35" s="49">
        <v>1500</v>
      </c>
      <c r="L35" s="49">
        <v>1400</v>
      </c>
      <c r="M35" s="49">
        <v>820</v>
      </c>
      <c r="N35" s="49">
        <v>1430</v>
      </c>
      <c r="O35" s="49">
        <v>1480</v>
      </c>
      <c r="P35" s="49">
        <v>1550</v>
      </c>
      <c r="Q35" s="75">
        <v>1560</v>
      </c>
      <c r="R35" s="63">
        <v>1670</v>
      </c>
      <c r="S35" s="95">
        <v>1580</v>
      </c>
      <c r="T35" s="95">
        <v>1620</v>
      </c>
      <c r="U35" s="64">
        <v>1660</v>
      </c>
      <c r="V35" s="63">
        <v>1700</v>
      </c>
      <c r="W35" s="95">
        <v>1620</v>
      </c>
      <c r="X35" s="64">
        <v>1930</v>
      </c>
      <c r="Y35" s="64">
        <v>1720</v>
      </c>
      <c r="Z35" s="215" t="s">
        <v>147</v>
      </c>
      <c r="AA35" s="215" t="s">
        <v>147</v>
      </c>
      <c r="AB35" s="277">
        <v>1690</v>
      </c>
      <c r="AC35" s="215" t="s">
        <v>147</v>
      </c>
      <c r="AD35" s="215" t="s">
        <v>147</v>
      </c>
      <c r="AE35" s="215" t="s">
        <v>147</v>
      </c>
      <c r="AF35" s="275">
        <v>1670</v>
      </c>
      <c r="AG35" s="275">
        <v>1600</v>
      </c>
      <c r="AH35" s="275">
        <v>1600</v>
      </c>
      <c r="AI35" s="275">
        <v>1500</v>
      </c>
      <c r="AJ35" s="215"/>
      <c r="AK35" s="215"/>
      <c r="AL35" s="67">
        <f t="shared" si="0"/>
        <v>1500</v>
      </c>
      <c r="AM35" s="51">
        <f t="shared" si="1"/>
        <v>1592.5</v>
      </c>
      <c r="AN35" s="68">
        <f t="shared" si="2"/>
        <v>1670</v>
      </c>
    </row>
    <row r="36" spans="1:40" s="57" customFormat="1" ht="12" customHeight="1">
      <c r="A36" s="361" t="s">
        <v>380</v>
      </c>
      <c r="B36" s="53" t="s">
        <v>35</v>
      </c>
      <c r="C36" s="53"/>
      <c r="D36" s="53"/>
      <c r="E36" s="83" t="s">
        <v>119</v>
      </c>
      <c r="F36" s="70">
        <f>10*500</f>
        <v>5000</v>
      </c>
      <c r="G36" s="81" t="s">
        <v>21</v>
      </c>
      <c r="H36" s="49" t="s">
        <v>21</v>
      </c>
      <c r="I36" s="55">
        <v>3300</v>
      </c>
      <c r="J36" s="49" t="s">
        <v>21</v>
      </c>
      <c r="K36" s="49">
        <v>3200</v>
      </c>
      <c r="L36" s="49">
        <v>3100</v>
      </c>
      <c r="M36" s="49" t="s">
        <v>51</v>
      </c>
      <c r="N36" s="49">
        <v>2070</v>
      </c>
      <c r="O36" s="49">
        <v>3220</v>
      </c>
      <c r="P36" s="49">
        <v>3110</v>
      </c>
      <c r="Q36" s="75">
        <v>2990</v>
      </c>
      <c r="R36" s="63">
        <v>3110</v>
      </c>
      <c r="S36" s="95">
        <v>2840</v>
      </c>
      <c r="T36" s="95">
        <v>3220</v>
      </c>
      <c r="U36" s="64">
        <v>2860</v>
      </c>
      <c r="V36" s="63">
        <v>3050</v>
      </c>
      <c r="W36" s="95">
        <v>3130</v>
      </c>
      <c r="X36" s="64">
        <v>3040</v>
      </c>
      <c r="Y36" s="64">
        <v>3630</v>
      </c>
      <c r="Z36" s="215" t="s">
        <v>147</v>
      </c>
      <c r="AA36" s="215" t="s">
        <v>147</v>
      </c>
      <c r="AB36" s="277">
        <v>4070</v>
      </c>
      <c r="AC36" s="215" t="s">
        <v>147</v>
      </c>
      <c r="AD36" s="215" t="s">
        <v>147</v>
      </c>
      <c r="AE36" s="215" t="s">
        <v>147</v>
      </c>
      <c r="AF36" s="275">
        <v>3110</v>
      </c>
      <c r="AG36" s="275">
        <v>2640</v>
      </c>
      <c r="AH36" s="275">
        <v>3000</v>
      </c>
      <c r="AI36" s="275">
        <v>2800</v>
      </c>
      <c r="AJ36" s="215"/>
      <c r="AK36" s="215"/>
      <c r="AL36" s="67">
        <f t="shared" si="0"/>
        <v>2640</v>
      </c>
      <c r="AM36" s="51">
        <f t="shared" si="1"/>
        <v>2887.5</v>
      </c>
      <c r="AN36" s="68">
        <f t="shared" si="2"/>
        <v>3110</v>
      </c>
    </row>
    <row r="37" spans="1:40" s="57" customFormat="1" ht="12" customHeight="1">
      <c r="A37" s="361" t="s">
        <v>22</v>
      </c>
      <c r="B37" s="53" t="s">
        <v>35</v>
      </c>
      <c r="C37" s="53"/>
      <c r="D37" s="53"/>
      <c r="E37" s="53"/>
      <c r="F37" s="70"/>
      <c r="G37" s="81" t="s">
        <v>21</v>
      </c>
      <c r="H37" s="49" t="s">
        <v>21</v>
      </c>
      <c r="I37" s="55">
        <v>8850</v>
      </c>
      <c r="J37" s="49" t="s">
        <v>21</v>
      </c>
      <c r="K37" s="49">
        <v>7400</v>
      </c>
      <c r="L37" s="49">
        <v>8300</v>
      </c>
      <c r="M37" s="49">
        <v>5520</v>
      </c>
      <c r="N37" s="49">
        <v>7260</v>
      </c>
      <c r="O37" s="49">
        <v>7570</v>
      </c>
      <c r="P37" s="49">
        <v>8560</v>
      </c>
      <c r="Q37" s="75">
        <v>8960</v>
      </c>
      <c r="R37" s="69">
        <v>7040</v>
      </c>
      <c r="S37" s="53">
        <v>8240</v>
      </c>
      <c r="T37" s="53">
        <v>8150</v>
      </c>
      <c r="U37" s="70">
        <v>8770</v>
      </c>
      <c r="V37" s="69">
        <v>8750</v>
      </c>
      <c r="W37" s="53">
        <v>9170</v>
      </c>
      <c r="X37" s="70">
        <v>8950</v>
      </c>
      <c r="Y37" s="70">
        <v>8970</v>
      </c>
      <c r="Z37" s="215" t="s">
        <v>147</v>
      </c>
      <c r="AA37" s="215" t="s">
        <v>147</v>
      </c>
      <c r="AB37" s="215">
        <v>8860</v>
      </c>
      <c r="AC37" s="215" t="s">
        <v>147</v>
      </c>
      <c r="AD37" s="215" t="s">
        <v>147</v>
      </c>
      <c r="AE37" s="215" t="s">
        <v>147</v>
      </c>
      <c r="AF37" s="215">
        <v>8840</v>
      </c>
      <c r="AG37" s="215">
        <v>9080</v>
      </c>
      <c r="AH37" s="215">
        <v>7300</v>
      </c>
      <c r="AI37" s="215">
        <v>9600</v>
      </c>
      <c r="AJ37" s="215"/>
      <c r="AK37" s="215"/>
      <c r="AL37" s="67">
        <f t="shared" si="0"/>
        <v>7300</v>
      </c>
      <c r="AM37" s="51">
        <f t="shared" si="1"/>
        <v>8705</v>
      </c>
      <c r="AN37" s="68">
        <f t="shared" si="2"/>
        <v>9600</v>
      </c>
    </row>
    <row r="38" spans="1:40" s="57" customFormat="1" ht="12" customHeight="1">
      <c r="A38" s="361" t="s">
        <v>382</v>
      </c>
      <c r="B38" s="53" t="s">
        <v>35</v>
      </c>
      <c r="C38" s="53"/>
      <c r="D38" s="53">
        <v>0.3</v>
      </c>
      <c r="E38" s="53" t="s">
        <v>116</v>
      </c>
      <c r="F38" s="70"/>
      <c r="G38" s="81" t="s">
        <v>21</v>
      </c>
      <c r="H38" s="49" t="s">
        <v>21</v>
      </c>
      <c r="I38" s="55">
        <v>11.8</v>
      </c>
      <c r="J38" s="49" t="s">
        <v>21</v>
      </c>
      <c r="K38" s="49">
        <v>3.8</v>
      </c>
      <c r="L38" s="49">
        <v>3</v>
      </c>
      <c r="M38" s="49">
        <v>5.05</v>
      </c>
      <c r="N38" s="49">
        <v>3.44</v>
      </c>
      <c r="O38" s="49">
        <v>1.66</v>
      </c>
      <c r="P38" s="49">
        <v>0.827</v>
      </c>
      <c r="Q38" s="75">
        <v>0.51</v>
      </c>
      <c r="R38" s="143">
        <v>1.67</v>
      </c>
      <c r="S38" s="144">
        <v>1.14</v>
      </c>
      <c r="T38" s="144">
        <v>0.4</v>
      </c>
      <c r="U38" s="138">
        <v>1.25</v>
      </c>
      <c r="V38" s="143">
        <v>0.71</v>
      </c>
      <c r="W38" s="144">
        <v>5.2</v>
      </c>
      <c r="X38" s="138">
        <v>1.31</v>
      </c>
      <c r="Y38" s="138">
        <v>1.28</v>
      </c>
      <c r="Z38" s="215" t="s">
        <v>147</v>
      </c>
      <c r="AA38" s="215" t="s">
        <v>147</v>
      </c>
      <c r="AB38" s="278">
        <v>0.42</v>
      </c>
      <c r="AC38" s="215" t="s">
        <v>147</v>
      </c>
      <c r="AD38" s="215" t="s">
        <v>147</v>
      </c>
      <c r="AE38" s="215" t="s">
        <v>147</v>
      </c>
      <c r="AF38" s="215">
        <v>0.09</v>
      </c>
      <c r="AG38" s="215" t="s">
        <v>28</v>
      </c>
      <c r="AH38" s="215">
        <v>0.22</v>
      </c>
      <c r="AI38" s="215">
        <v>0.18</v>
      </c>
      <c r="AJ38" s="215"/>
      <c r="AK38" s="215"/>
      <c r="AL38" s="67">
        <f t="shared" si="0"/>
        <v>0.09</v>
      </c>
      <c r="AM38" s="51">
        <f t="shared" si="1"/>
        <v>0.16333333333333333</v>
      </c>
      <c r="AN38" s="68">
        <f t="shared" si="2"/>
        <v>0.22</v>
      </c>
    </row>
    <row r="39" spans="1:40" s="57" customFormat="1" ht="12" customHeight="1">
      <c r="A39" s="361" t="s">
        <v>360</v>
      </c>
      <c r="B39" s="53" t="s">
        <v>35</v>
      </c>
      <c r="C39" s="53"/>
      <c r="D39" s="53">
        <v>0.3</v>
      </c>
      <c r="E39" s="53" t="s">
        <v>116</v>
      </c>
      <c r="F39" s="70"/>
      <c r="G39" s="81"/>
      <c r="H39" s="49"/>
      <c r="I39" s="55"/>
      <c r="J39" s="49"/>
      <c r="K39" s="49"/>
      <c r="L39" s="49"/>
      <c r="M39" s="49"/>
      <c r="N39" s="49"/>
      <c r="O39" s="49"/>
      <c r="P39" s="49"/>
      <c r="Q39" s="75"/>
      <c r="R39" s="143"/>
      <c r="S39" s="144"/>
      <c r="T39" s="144"/>
      <c r="U39" s="138"/>
      <c r="V39" s="143"/>
      <c r="W39" s="144"/>
      <c r="X39" s="138"/>
      <c r="Y39" s="138"/>
      <c r="Z39" s="215"/>
      <c r="AA39" s="215"/>
      <c r="AB39" s="278"/>
      <c r="AC39" s="215"/>
      <c r="AD39" s="215" t="s">
        <v>147</v>
      </c>
      <c r="AE39" s="215" t="s">
        <v>147</v>
      </c>
      <c r="AF39" s="215" t="s">
        <v>147</v>
      </c>
      <c r="AG39" s="215" t="s">
        <v>147</v>
      </c>
      <c r="AH39" s="215">
        <v>0.11</v>
      </c>
      <c r="AI39" s="215">
        <v>0.1</v>
      </c>
      <c r="AJ39" s="215"/>
      <c r="AK39" s="215"/>
      <c r="AL39" s="67">
        <f t="shared" si="0"/>
        <v>0.1</v>
      </c>
      <c r="AM39" s="51">
        <f t="shared" si="1"/>
        <v>0.10500000000000001</v>
      </c>
      <c r="AN39" s="68">
        <f t="shared" si="2"/>
        <v>0.11</v>
      </c>
    </row>
    <row r="40" spans="1:40" s="57" customFormat="1" ht="12" customHeight="1">
      <c r="A40" s="361" t="s">
        <v>383</v>
      </c>
      <c r="B40" s="53" t="s">
        <v>35</v>
      </c>
      <c r="C40" s="53"/>
      <c r="D40" s="53">
        <v>1.9</v>
      </c>
      <c r="E40" s="83" t="s">
        <v>117</v>
      </c>
      <c r="F40" s="70">
        <v>5</v>
      </c>
      <c r="G40" s="81" t="s">
        <v>21</v>
      </c>
      <c r="H40" s="49" t="s">
        <v>21</v>
      </c>
      <c r="I40" s="49">
        <v>3.09</v>
      </c>
      <c r="J40" s="49" t="s">
        <v>21</v>
      </c>
      <c r="K40" s="49">
        <v>3.2</v>
      </c>
      <c r="L40" s="49">
        <v>3.7</v>
      </c>
      <c r="M40" s="49">
        <v>21.1</v>
      </c>
      <c r="N40" s="49">
        <v>2.23</v>
      </c>
      <c r="O40" s="49">
        <v>2.93</v>
      </c>
      <c r="P40" s="49">
        <v>0.277</v>
      </c>
      <c r="Q40" s="75">
        <v>2.78</v>
      </c>
      <c r="R40" s="143">
        <v>2.36</v>
      </c>
      <c r="S40" s="144">
        <v>2.78</v>
      </c>
      <c r="T40" s="144">
        <v>2.9</v>
      </c>
      <c r="U40" s="138">
        <v>1.91</v>
      </c>
      <c r="V40" s="143">
        <v>2.48</v>
      </c>
      <c r="W40" s="144">
        <v>2.84</v>
      </c>
      <c r="X40" s="138">
        <v>2.36</v>
      </c>
      <c r="Y40" s="154">
        <v>2.02</v>
      </c>
      <c r="Z40" s="215" t="s">
        <v>147</v>
      </c>
      <c r="AA40" s="215" t="s">
        <v>147</v>
      </c>
      <c r="AB40" s="289">
        <v>0.69</v>
      </c>
      <c r="AC40" s="215" t="s">
        <v>147</v>
      </c>
      <c r="AD40" s="215" t="s">
        <v>147</v>
      </c>
      <c r="AE40" s="215" t="s">
        <v>147</v>
      </c>
      <c r="AF40" s="290">
        <v>0.03</v>
      </c>
      <c r="AG40" s="215">
        <v>0.298</v>
      </c>
      <c r="AH40" s="278">
        <v>1.9</v>
      </c>
      <c r="AI40" s="278">
        <v>2.3</v>
      </c>
      <c r="AJ40" s="215"/>
      <c r="AK40" s="215"/>
      <c r="AL40" s="67">
        <f t="shared" si="0"/>
        <v>0.03</v>
      </c>
      <c r="AM40" s="51">
        <f t="shared" si="1"/>
        <v>1.132</v>
      </c>
      <c r="AN40" s="68">
        <f t="shared" si="2"/>
        <v>2.3</v>
      </c>
    </row>
    <row r="41" spans="1:40" s="57" customFormat="1" ht="12" customHeight="1">
      <c r="A41" s="361" t="s">
        <v>361</v>
      </c>
      <c r="B41" s="53" t="s">
        <v>35</v>
      </c>
      <c r="C41" s="53"/>
      <c r="D41" s="53">
        <v>1.9</v>
      </c>
      <c r="E41" s="83" t="s">
        <v>117</v>
      </c>
      <c r="F41" s="70"/>
      <c r="G41" s="81"/>
      <c r="H41" s="49"/>
      <c r="I41" s="49"/>
      <c r="J41" s="49"/>
      <c r="K41" s="49"/>
      <c r="L41" s="49"/>
      <c r="M41" s="49"/>
      <c r="N41" s="49"/>
      <c r="O41" s="49"/>
      <c r="P41" s="49"/>
      <c r="Q41" s="75"/>
      <c r="R41" s="143"/>
      <c r="S41" s="144"/>
      <c r="T41" s="144"/>
      <c r="U41" s="138"/>
      <c r="V41" s="143"/>
      <c r="W41" s="144"/>
      <c r="X41" s="138"/>
      <c r="Y41" s="154"/>
      <c r="Z41" s="215"/>
      <c r="AA41" s="215"/>
      <c r="AB41" s="289"/>
      <c r="AC41" s="215"/>
      <c r="AD41" s="215" t="s">
        <v>147</v>
      </c>
      <c r="AE41" s="215" t="s">
        <v>147</v>
      </c>
      <c r="AF41" s="290" t="s">
        <v>147</v>
      </c>
      <c r="AG41" s="215" t="s">
        <v>147</v>
      </c>
      <c r="AH41" s="278">
        <v>1</v>
      </c>
      <c r="AI41" s="278">
        <v>2.3</v>
      </c>
      <c r="AJ41" s="215"/>
      <c r="AK41" s="215"/>
      <c r="AL41" s="67">
        <f t="shared" si="0"/>
        <v>1</v>
      </c>
      <c r="AM41" s="51">
        <f t="shared" si="1"/>
        <v>1.65</v>
      </c>
      <c r="AN41" s="68">
        <f t="shared" si="2"/>
        <v>2.3</v>
      </c>
    </row>
    <row r="42" spans="1:40" s="57" customFormat="1" ht="12" customHeight="1">
      <c r="A42" s="361" t="s">
        <v>384</v>
      </c>
      <c r="B42" s="53" t="s">
        <v>35</v>
      </c>
      <c r="C42" s="53"/>
      <c r="D42" s="53"/>
      <c r="E42" s="53"/>
      <c r="F42" s="70"/>
      <c r="G42" s="81" t="s">
        <v>21</v>
      </c>
      <c r="H42" s="49" t="s">
        <v>21</v>
      </c>
      <c r="I42" s="49">
        <v>15</v>
      </c>
      <c r="J42" s="55" t="s">
        <v>21</v>
      </c>
      <c r="K42" s="49">
        <v>49</v>
      </c>
      <c r="L42" s="49">
        <v>39</v>
      </c>
      <c r="M42" s="49">
        <v>38.1</v>
      </c>
      <c r="N42" s="49">
        <v>97.9</v>
      </c>
      <c r="O42" s="49">
        <v>37.8</v>
      </c>
      <c r="P42" s="49">
        <v>34.2</v>
      </c>
      <c r="Q42" s="75">
        <v>68.4</v>
      </c>
      <c r="R42" s="69">
        <v>32.6</v>
      </c>
      <c r="S42" s="83" t="s">
        <v>110</v>
      </c>
      <c r="T42" s="53">
        <v>28.1</v>
      </c>
      <c r="U42" s="84" t="s">
        <v>110</v>
      </c>
      <c r="V42" s="262">
        <v>8.8</v>
      </c>
      <c r="W42" s="83">
        <v>8.9</v>
      </c>
      <c r="X42" s="70">
        <v>30</v>
      </c>
      <c r="Y42" s="84">
        <v>23</v>
      </c>
      <c r="Z42" s="215" t="s">
        <v>147</v>
      </c>
      <c r="AA42" s="215" t="s">
        <v>147</v>
      </c>
      <c r="AB42" s="279">
        <v>5.7</v>
      </c>
      <c r="AC42" s="215" t="s">
        <v>147</v>
      </c>
      <c r="AD42" s="215" t="s">
        <v>147</v>
      </c>
      <c r="AE42" s="215" t="s">
        <v>147</v>
      </c>
      <c r="AF42" s="215">
        <v>27</v>
      </c>
      <c r="AG42" s="215">
        <v>34</v>
      </c>
      <c r="AH42" s="215" t="s">
        <v>365</v>
      </c>
      <c r="AI42" s="215" t="s">
        <v>365</v>
      </c>
      <c r="AJ42" s="215"/>
      <c r="AK42" s="215"/>
      <c r="AL42" s="67">
        <f t="shared" si="0"/>
        <v>27</v>
      </c>
      <c r="AM42" s="51">
        <f t="shared" si="1"/>
        <v>30.5</v>
      </c>
      <c r="AN42" s="68">
        <f t="shared" si="2"/>
        <v>34</v>
      </c>
    </row>
    <row r="43" spans="1:43" s="57" customFormat="1" ht="12" customHeight="1">
      <c r="A43" s="361" t="s">
        <v>387</v>
      </c>
      <c r="B43" s="53" t="s">
        <v>134</v>
      </c>
      <c r="C43" s="53"/>
      <c r="D43" s="53"/>
      <c r="E43" s="53"/>
      <c r="F43" s="70"/>
      <c r="G43" s="81" t="s">
        <v>21</v>
      </c>
      <c r="H43" s="49" t="s">
        <v>21</v>
      </c>
      <c r="I43" s="49" t="s">
        <v>29</v>
      </c>
      <c r="J43" s="49" t="s">
        <v>21</v>
      </c>
      <c r="K43" s="49" t="s">
        <v>20</v>
      </c>
      <c r="L43" s="49" t="s">
        <v>20</v>
      </c>
      <c r="M43" s="49" t="s">
        <v>52</v>
      </c>
      <c r="N43" s="49" t="s">
        <v>41</v>
      </c>
      <c r="O43" s="49" t="s">
        <v>63</v>
      </c>
      <c r="P43" s="49" t="s">
        <v>41</v>
      </c>
      <c r="Q43" s="75" t="s">
        <v>41</v>
      </c>
      <c r="R43" s="71">
        <v>7.75</v>
      </c>
      <c r="S43" s="52">
        <v>7.75</v>
      </c>
      <c r="T43" s="52">
        <v>7.75</v>
      </c>
      <c r="U43" s="72">
        <v>7.75</v>
      </c>
      <c r="V43" s="130">
        <v>7.75</v>
      </c>
      <c r="W43" s="131">
        <v>7.75</v>
      </c>
      <c r="X43" s="72">
        <v>7.75</v>
      </c>
      <c r="Y43" s="132">
        <v>7.75</v>
      </c>
      <c r="Z43" s="215" t="s">
        <v>147</v>
      </c>
      <c r="AA43" s="215" t="s">
        <v>147</v>
      </c>
      <c r="AB43" s="287" t="s">
        <v>41</v>
      </c>
      <c r="AC43" s="215" t="s">
        <v>147</v>
      </c>
      <c r="AD43" s="215" t="s">
        <v>147</v>
      </c>
      <c r="AE43" s="215" t="s">
        <v>147</v>
      </c>
      <c r="AF43" s="215" t="s">
        <v>41</v>
      </c>
      <c r="AG43" s="215" t="s">
        <v>41</v>
      </c>
      <c r="AH43" s="215" t="s">
        <v>410</v>
      </c>
      <c r="AI43" s="215" t="s">
        <v>25</v>
      </c>
      <c r="AJ43" s="215"/>
      <c r="AK43" s="215"/>
      <c r="AL43" s="67">
        <f t="shared" si="0"/>
        <v>0</v>
      </c>
      <c r="AM43" s="51" t="e">
        <f t="shared" si="1"/>
        <v>#DIV/0!</v>
      </c>
      <c r="AN43" s="68">
        <f t="shared" si="2"/>
        <v>0</v>
      </c>
      <c r="AO43" s="9"/>
      <c r="AP43" s="9"/>
      <c r="AQ43" s="9"/>
    </row>
    <row r="44" spans="1:40" ht="12" customHeight="1">
      <c r="A44" s="114" t="s">
        <v>42</v>
      </c>
      <c r="B44" s="10"/>
      <c r="C44" s="13"/>
      <c r="D44" s="13"/>
      <c r="E44" s="13"/>
      <c r="F44" s="115"/>
      <c r="G44" s="81"/>
      <c r="H44" s="49"/>
      <c r="I44" s="116"/>
      <c r="J44" s="55"/>
      <c r="K44" s="49"/>
      <c r="L44" s="56"/>
      <c r="M44" s="49"/>
      <c r="N44" s="49"/>
      <c r="O44" s="49"/>
      <c r="P44" s="49"/>
      <c r="Q44" s="75"/>
      <c r="R44" s="146"/>
      <c r="S44" s="147"/>
      <c r="T44" s="147"/>
      <c r="U44" s="148"/>
      <c r="V44" s="127"/>
      <c r="W44" s="128"/>
      <c r="X44" s="68"/>
      <c r="Y44" s="128"/>
      <c r="Z44" s="128"/>
      <c r="AA44" s="128"/>
      <c r="AB44" s="128"/>
      <c r="AC44" s="128"/>
      <c r="AD44" s="128"/>
      <c r="AE44" s="215"/>
      <c r="AF44" s="128"/>
      <c r="AG44" s="128"/>
      <c r="AH44" s="128"/>
      <c r="AI44" s="128"/>
      <c r="AJ44" s="128"/>
      <c r="AK44" s="128"/>
      <c r="AL44" s="67"/>
      <c r="AM44" s="51"/>
      <c r="AN44" s="68"/>
    </row>
    <row r="45" spans="1:40" ht="12" customHeight="1">
      <c r="A45" s="362" t="s">
        <v>43</v>
      </c>
      <c r="B45" s="53" t="s">
        <v>134</v>
      </c>
      <c r="C45" s="50">
        <v>6000</v>
      </c>
      <c r="D45" s="50"/>
      <c r="E45" s="50"/>
      <c r="F45" s="118"/>
      <c r="G45" s="81" t="s">
        <v>21</v>
      </c>
      <c r="H45" s="49" t="s">
        <v>21</v>
      </c>
      <c r="I45" s="49" t="s">
        <v>39</v>
      </c>
      <c r="J45" s="49" t="s">
        <v>21</v>
      </c>
      <c r="K45" s="49" t="s">
        <v>26</v>
      </c>
      <c r="L45" s="49" t="s">
        <v>26</v>
      </c>
      <c r="M45" s="49" t="s">
        <v>39</v>
      </c>
      <c r="N45" s="49">
        <v>2050</v>
      </c>
      <c r="O45" s="49" t="s">
        <v>39</v>
      </c>
      <c r="P45" s="49">
        <v>20</v>
      </c>
      <c r="Q45" s="75" t="s">
        <v>39</v>
      </c>
      <c r="R45" s="73" t="s">
        <v>39</v>
      </c>
      <c r="S45" s="50">
        <v>70</v>
      </c>
      <c r="T45" s="54" t="s">
        <v>39</v>
      </c>
      <c r="U45" s="74" t="s">
        <v>39</v>
      </c>
      <c r="V45" s="71" t="s">
        <v>39</v>
      </c>
      <c r="W45" s="52" t="s">
        <v>39</v>
      </c>
      <c r="X45" s="74" t="s">
        <v>39</v>
      </c>
      <c r="Y45" s="72" t="s">
        <v>39</v>
      </c>
      <c r="Z45" s="276" t="s">
        <v>147</v>
      </c>
      <c r="AA45" s="215" t="s">
        <v>147</v>
      </c>
      <c r="AB45" s="276" t="s">
        <v>39</v>
      </c>
      <c r="AC45" s="276" t="s">
        <v>147</v>
      </c>
      <c r="AD45" s="276" t="s">
        <v>147</v>
      </c>
      <c r="AE45" s="215" t="s">
        <v>147</v>
      </c>
      <c r="AF45" s="276" t="s">
        <v>39</v>
      </c>
      <c r="AG45" s="276" t="s">
        <v>39</v>
      </c>
      <c r="AH45" s="276" t="s">
        <v>39</v>
      </c>
      <c r="AI45" s="276" t="s">
        <v>39</v>
      </c>
      <c r="AJ45" s="276"/>
      <c r="AK45" s="276"/>
      <c r="AL45" s="67">
        <f t="shared" si="0"/>
        <v>0</v>
      </c>
      <c r="AM45" s="51" t="e">
        <f t="shared" si="1"/>
        <v>#DIV/0!</v>
      </c>
      <c r="AN45" s="68">
        <f t="shared" si="2"/>
        <v>0</v>
      </c>
    </row>
    <row r="46" spans="1:40" ht="12" customHeight="1">
      <c r="A46" s="363" t="s">
        <v>137</v>
      </c>
      <c r="B46" s="53" t="s">
        <v>134</v>
      </c>
      <c r="C46" s="50" t="s">
        <v>102</v>
      </c>
      <c r="D46" s="50"/>
      <c r="E46" s="50"/>
      <c r="F46" s="118"/>
      <c r="G46" s="81" t="s">
        <v>21</v>
      </c>
      <c r="H46" s="49" t="s">
        <v>21</v>
      </c>
      <c r="I46" s="49" t="s">
        <v>40</v>
      </c>
      <c r="J46" s="49" t="s">
        <v>21</v>
      </c>
      <c r="K46" s="49" t="s">
        <v>28</v>
      </c>
      <c r="L46" s="49" t="s">
        <v>28</v>
      </c>
      <c r="M46" s="49" t="s">
        <v>40</v>
      </c>
      <c r="N46" s="49">
        <v>160</v>
      </c>
      <c r="O46" s="49" t="s">
        <v>40</v>
      </c>
      <c r="P46" s="49" t="s">
        <v>40</v>
      </c>
      <c r="Q46" s="75" t="s">
        <v>40</v>
      </c>
      <c r="R46" s="73" t="s">
        <v>40</v>
      </c>
      <c r="S46" s="54" t="s">
        <v>40</v>
      </c>
      <c r="T46" s="54" t="s">
        <v>40</v>
      </c>
      <c r="U46" s="74" t="s">
        <v>40</v>
      </c>
      <c r="V46" s="263" t="s">
        <v>40</v>
      </c>
      <c r="W46" s="134" t="s">
        <v>40</v>
      </c>
      <c r="X46" s="74" t="s">
        <v>40</v>
      </c>
      <c r="Y46" s="133" t="s">
        <v>40</v>
      </c>
      <c r="Z46" s="276" t="s">
        <v>147</v>
      </c>
      <c r="AA46" s="215" t="s">
        <v>147</v>
      </c>
      <c r="AB46" s="288" t="s">
        <v>40</v>
      </c>
      <c r="AC46" s="276" t="s">
        <v>147</v>
      </c>
      <c r="AD46" s="276" t="s">
        <v>147</v>
      </c>
      <c r="AE46" s="215" t="s">
        <v>147</v>
      </c>
      <c r="AF46" s="276" t="s">
        <v>40</v>
      </c>
      <c r="AG46" s="276" t="s">
        <v>40</v>
      </c>
      <c r="AH46" s="276">
        <v>80</v>
      </c>
      <c r="AI46" s="276" t="s">
        <v>52</v>
      </c>
      <c r="AJ46" s="276"/>
      <c r="AK46" s="276"/>
      <c r="AL46" s="67">
        <f t="shared" si="0"/>
        <v>80</v>
      </c>
      <c r="AM46" s="51">
        <f t="shared" si="1"/>
        <v>80</v>
      </c>
      <c r="AN46" s="68">
        <f t="shared" si="2"/>
        <v>80</v>
      </c>
    </row>
    <row r="47" spans="1:40" ht="12" customHeight="1">
      <c r="A47" s="363" t="s">
        <v>138</v>
      </c>
      <c r="B47" s="53" t="s">
        <v>134</v>
      </c>
      <c r="C47" s="50"/>
      <c r="D47" s="50"/>
      <c r="E47" s="50"/>
      <c r="F47" s="118"/>
      <c r="G47" s="81" t="s">
        <v>21</v>
      </c>
      <c r="H47" s="49" t="s">
        <v>21</v>
      </c>
      <c r="I47" s="49" t="s">
        <v>40</v>
      </c>
      <c r="J47" s="49" t="s">
        <v>21</v>
      </c>
      <c r="K47" s="49" t="s">
        <v>33</v>
      </c>
      <c r="L47" s="49">
        <v>0.2</v>
      </c>
      <c r="M47" s="49" t="s">
        <v>40</v>
      </c>
      <c r="N47" s="49" t="s">
        <v>40</v>
      </c>
      <c r="O47" s="49" t="s">
        <v>40</v>
      </c>
      <c r="P47" s="49" t="s">
        <v>40</v>
      </c>
      <c r="Q47" s="75" t="s">
        <v>40</v>
      </c>
      <c r="R47" s="73" t="s">
        <v>40</v>
      </c>
      <c r="S47" s="54" t="s">
        <v>40</v>
      </c>
      <c r="T47" s="54" t="s">
        <v>40</v>
      </c>
      <c r="U47" s="74" t="s">
        <v>40</v>
      </c>
      <c r="V47" s="263" t="s">
        <v>40</v>
      </c>
      <c r="W47" s="134" t="s">
        <v>40</v>
      </c>
      <c r="X47" s="74" t="s">
        <v>40</v>
      </c>
      <c r="Y47" s="133" t="s">
        <v>40</v>
      </c>
      <c r="Z47" s="276" t="s">
        <v>147</v>
      </c>
      <c r="AA47" s="215" t="s">
        <v>147</v>
      </c>
      <c r="AB47" s="288">
        <v>210</v>
      </c>
      <c r="AC47" s="276" t="s">
        <v>147</v>
      </c>
      <c r="AD47" s="276" t="s">
        <v>147</v>
      </c>
      <c r="AE47" s="215" t="s">
        <v>147</v>
      </c>
      <c r="AF47" s="276" t="s">
        <v>40</v>
      </c>
      <c r="AG47" s="276" t="s">
        <v>40</v>
      </c>
      <c r="AH47" s="276">
        <v>300</v>
      </c>
      <c r="AI47" s="276" t="s">
        <v>40</v>
      </c>
      <c r="AJ47" s="276"/>
      <c r="AK47" s="276"/>
      <c r="AL47" s="67">
        <f t="shared" si="0"/>
        <v>300</v>
      </c>
      <c r="AM47" s="51">
        <f t="shared" si="1"/>
        <v>300</v>
      </c>
      <c r="AN47" s="68">
        <f t="shared" si="2"/>
        <v>300</v>
      </c>
    </row>
    <row r="48" spans="1:40" ht="12" customHeight="1">
      <c r="A48" s="363" t="s">
        <v>139</v>
      </c>
      <c r="B48" s="53" t="s">
        <v>134</v>
      </c>
      <c r="C48" s="50"/>
      <c r="D48" s="50"/>
      <c r="E48" s="50"/>
      <c r="F48" s="118"/>
      <c r="G48" s="81" t="s">
        <v>21</v>
      </c>
      <c r="H48" s="49" t="s">
        <v>21</v>
      </c>
      <c r="I48" s="49" t="s">
        <v>40</v>
      </c>
      <c r="J48" s="49" t="s">
        <v>21</v>
      </c>
      <c r="K48" s="49" t="s">
        <v>33</v>
      </c>
      <c r="L48" s="49" t="s">
        <v>33</v>
      </c>
      <c r="M48" s="49" t="s">
        <v>40</v>
      </c>
      <c r="N48" s="49" t="s">
        <v>40</v>
      </c>
      <c r="O48" s="49" t="s">
        <v>40</v>
      </c>
      <c r="P48" s="49" t="s">
        <v>40</v>
      </c>
      <c r="Q48" s="75" t="s">
        <v>40</v>
      </c>
      <c r="R48" s="73" t="s">
        <v>40</v>
      </c>
      <c r="S48" s="54" t="s">
        <v>40</v>
      </c>
      <c r="T48" s="54" t="s">
        <v>40</v>
      </c>
      <c r="U48" s="74" t="s">
        <v>40</v>
      </c>
      <c r="V48" s="263" t="s">
        <v>40</v>
      </c>
      <c r="W48" s="134" t="s">
        <v>40</v>
      </c>
      <c r="X48" s="74" t="s">
        <v>40</v>
      </c>
      <c r="Y48" s="133" t="s">
        <v>40</v>
      </c>
      <c r="Z48" s="276" t="s">
        <v>147</v>
      </c>
      <c r="AA48" s="215" t="s">
        <v>147</v>
      </c>
      <c r="AB48" s="288" t="s">
        <v>40</v>
      </c>
      <c r="AC48" s="276" t="s">
        <v>147</v>
      </c>
      <c r="AD48" s="276" t="s">
        <v>147</v>
      </c>
      <c r="AE48" s="215" t="s">
        <v>147</v>
      </c>
      <c r="AF48" s="276" t="s">
        <v>40</v>
      </c>
      <c r="AG48" s="276" t="s">
        <v>40</v>
      </c>
      <c r="AH48" s="276" t="s">
        <v>40</v>
      </c>
      <c r="AI48" s="276" t="s">
        <v>40</v>
      </c>
      <c r="AJ48" s="276"/>
      <c r="AK48" s="276"/>
      <c r="AL48" s="67">
        <f t="shared" si="0"/>
        <v>0</v>
      </c>
      <c r="AM48" s="51" t="e">
        <f t="shared" si="1"/>
        <v>#DIV/0!</v>
      </c>
      <c r="AN48" s="68">
        <f t="shared" si="2"/>
        <v>0</v>
      </c>
    </row>
    <row r="49" spans="1:43" ht="12" customHeight="1">
      <c r="A49" s="363" t="s">
        <v>267</v>
      </c>
      <c r="B49" s="53" t="s">
        <v>134</v>
      </c>
      <c r="C49" s="848"/>
      <c r="D49" s="848" t="s">
        <v>143</v>
      </c>
      <c r="E49" s="848"/>
      <c r="F49" s="68"/>
      <c r="G49" s="81"/>
      <c r="H49" s="49"/>
      <c r="I49" s="119"/>
      <c r="J49" s="55"/>
      <c r="K49" s="49"/>
      <c r="L49" s="49"/>
      <c r="M49" s="49"/>
      <c r="N49" s="49"/>
      <c r="O49" s="49"/>
      <c r="P49" s="49"/>
      <c r="Q49" s="75"/>
      <c r="R49" s="73">
        <f>3*50+10</f>
        <v>160</v>
      </c>
      <c r="S49" s="80">
        <f>3*50+S45</f>
        <v>220</v>
      </c>
      <c r="T49" s="54">
        <f>3*50+10</f>
        <v>160</v>
      </c>
      <c r="U49" s="74">
        <f>3*50+10</f>
        <v>160</v>
      </c>
      <c r="V49" s="263">
        <v>160</v>
      </c>
      <c r="W49" s="134">
        <v>160</v>
      </c>
      <c r="X49" s="74">
        <v>160</v>
      </c>
      <c r="Y49" s="133">
        <v>160</v>
      </c>
      <c r="Z49" s="276" t="s">
        <v>147</v>
      </c>
      <c r="AA49" s="215" t="s">
        <v>147</v>
      </c>
      <c r="AB49" s="288">
        <v>210</v>
      </c>
      <c r="AC49" s="276" t="s">
        <v>147</v>
      </c>
      <c r="AD49" s="276" t="s">
        <v>147</v>
      </c>
      <c r="AE49" s="215" t="s">
        <v>147</v>
      </c>
      <c r="AF49" s="276" t="s">
        <v>40</v>
      </c>
      <c r="AG49" s="276" t="s">
        <v>40</v>
      </c>
      <c r="AH49" s="276">
        <v>380</v>
      </c>
      <c r="AI49" s="276" t="s">
        <v>40</v>
      </c>
      <c r="AJ49" s="276"/>
      <c r="AK49" s="276"/>
      <c r="AL49" s="67">
        <f t="shared" si="0"/>
        <v>380</v>
      </c>
      <c r="AM49" s="51">
        <f t="shared" si="1"/>
        <v>380</v>
      </c>
      <c r="AN49" s="68">
        <f t="shared" si="2"/>
        <v>380</v>
      </c>
      <c r="AO49" s="13"/>
      <c r="AP49" s="13"/>
      <c r="AQ49" s="13"/>
    </row>
    <row r="50" spans="1:43" s="210" customFormat="1" ht="12" customHeight="1">
      <c r="A50" s="361" t="s">
        <v>38</v>
      </c>
      <c r="B50" s="53" t="s">
        <v>35</v>
      </c>
      <c r="C50" s="53"/>
      <c r="D50" s="53">
        <v>0.32</v>
      </c>
      <c r="E50" s="53"/>
      <c r="F50" s="70"/>
      <c r="G50" s="81" t="s">
        <v>21</v>
      </c>
      <c r="H50" s="49" t="s">
        <v>21</v>
      </c>
      <c r="I50" s="49" t="s">
        <v>28</v>
      </c>
      <c r="J50" s="55" t="s">
        <v>21</v>
      </c>
      <c r="K50" s="49" t="s">
        <v>33</v>
      </c>
      <c r="L50" s="49">
        <v>0.22</v>
      </c>
      <c r="M50" s="49" t="s">
        <v>28</v>
      </c>
      <c r="N50" s="49" t="s">
        <v>28</v>
      </c>
      <c r="O50" s="49" t="s">
        <v>28</v>
      </c>
      <c r="P50" s="49" t="s">
        <v>28</v>
      </c>
      <c r="Q50" s="75" t="s">
        <v>28</v>
      </c>
      <c r="R50" s="71" t="s">
        <v>28</v>
      </c>
      <c r="S50" s="52" t="s">
        <v>28</v>
      </c>
      <c r="T50" s="52" t="s">
        <v>28</v>
      </c>
      <c r="U50" s="72" t="s">
        <v>28</v>
      </c>
      <c r="V50" s="71" t="s">
        <v>28</v>
      </c>
      <c r="W50" s="52" t="s">
        <v>28</v>
      </c>
      <c r="X50" s="72" t="s">
        <v>28</v>
      </c>
      <c r="Y50" s="72" t="s">
        <v>28</v>
      </c>
      <c r="Z50" s="276" t="s">
        <v>147</v>
      </c>
      <c r="AA50" s="215" t="s">
        <v>147</v>
      </c>
      <c r="AB50" s="276" t="s">
        <v>28</v>
      </c>
      <c r="AC50" s="276" t="s">
        <v>147</v>
      </c>
      <c r="AD50" s="276" t="s">
        <v>147</v>
      </c>
      <c r="AE50" s="215" t="s">
        <v>147</v>
      </c>
      <c r="AF50" s="276" t="s">
        <v>28</v>
      </c>
      <c r="AG50" s="276" t="s">
        <v>28</v>
      </c>
      <c r="AH50" s="276" t="s">
        <v>362</v>
      </c>
      <c r="AI50" s="276" t="s">
        <v>41</v>
      </c>
      <c r="AJ50" s="276"/>
      <c r="AK50" s="276"/>
      <c r="AL50" s="67">
        <f t="shared" si="0"/>
        <v>0</v>
      </c>
      <c r="AM50" s="51" t="e">
        <f t="shared" si="1"/>
        <v>#DIV/0!</v>
      </c>
      <c r="AN50" s="68">
        <f t="shared" si="2"/>
        <v>0</v>
      </c>
      <c r="AO50" s="9"/>
      <c r="AP50" s="9"/>
      <c r="AQ50" s="9"/>
    </row>
    <row r="51" spans="1:40" ht="12" customHeight="1">
      <c r="A51" s="361" t="s">
        <v>425</v>
      </c>
      <c r="B51" s="50" t="s">
        <v>35</v>
      </c>
      <c r="C51" s="50"/>
      <c r="D51" s="50">
        <v>0.008</v>
      </c>
      <c r="E51" s="50" t="s">
        <v>120</v>
      </c>
      <c r="F51" s="68"/>
      <c r="G51" s="81" t="s">
        <v>21</v>
      </c>
      <c r="H51" s="49" t="s">
        <v>21</v>
      </c>
      <c r="I51" s="55">
        <v>0.027</v>
      </c>
      <c r="J51" s="49" t="s">
        <v>21</v>
      </c>
      <c r="K51" s="49">
        <v>0.009</v>
      </c>
      <c r="L51" s="49">
        <v>0.007</v>
      </c>
      <c r="M51" s="49">
        <v>0.011</v>
      </c>
      <c r="N51" s="49">
        <v>0.014</v>
      </c>
      <c r="O51" s="49">
        <v>0.043</v>
      </c>
      <c r="P51" s="49">
        <v>0.037</v>
      </c>
      <c r="Q51" s="75">
        <v>0.02</v>
      </c>
      <c r="R51" s="79">
        <v>0.019</v>
      </c>
      <c r="S51" s="80">
        <v>0.029</v>
      </c>
      <c r="T51" s="54" t="s">
        <v>48</v>
      </c>
      <c r="U51" s="78">
        <v>0.015</v>
      </c>
      <c r="V51" s="135">
        <v>0.009</v>
      </c>
      <c r="W51" s="136">
        <v>0.011</v>
      </c>
      <c r="X51" s="78">
        <v>0.012</v>
      </c>
      <c r="Y51" s="137">
        <v>0.012</v>
      </c>
      <c r="Z51" s="276" t="s">
        <v>147</v>
      </c>
      <c r="AA51" s="275"/>
      <c r="AB51" s="275">
        <v>0.013</v>
      </c>
      <c r="AC51" s="276" t="s">
        <v>147</v>
      </c>
      <c r="AD51" s="276" t="s">
        <v>147</v>
      </c>
      <c r="AE51" s="215" t="s">
        <v>147</v>
      </c>
      <c r="AF51" s="276">
        <v>0.008</v>
      </c>
      <c r="AG51" s="925">
        <v>0.01</v>
      </c>
      <c r="AH51" s="973">
        <v>0.014</v>
      </c>
      <c r="AI51" s="973">
        <v>0.036</v>
      </c>
      <c r="AJ51" s="276"/>
      <c r="AK51" s="276"/>
      <c r="AL51" s="67">
        <f t="shared" si="0"/>
        <v>0.008</v>
      </c>
      <c r="AM51" s="51">
        <f t="shared" si="1"/>
        <v>0.017</v>
      </c>
      <c r="AN51" s="68">
        <f t="shared" si="2"/>
        <v>0.036</v>
      </c>
    </row>
    <row r="52" spans="1:40" ht="12" customHeight="1" thickBot="1">
      <c r="A52" s="909" t="s">
        <v>371</v>
      </c>
      <c r="B52" s="837" t="s">
        <v>35</v>
      </c>
      <c r="C52" s="837"/>
      <c r="D52" s="837">
        <v>0.008</v>
      </c>
      <c r="E52" s="837" t="s">
        <v>120</v>
      </c>
      <c r="F52" s="910"/>
      <c r="G52" s="914"/>
      <c r="H52" s="914"/>
      <c r="I52" s="915"/>
      <c r="J52" s="914"/>
      <c r="K52" s="914"/>
      <c r="L52" s="914"/>
      <c r="M52" s="914"/>
      <c r="N52" s="914"/>
      <c r="O52" s="914"/>
      <c r="P52" s="914"/>
      <c r="Q52" s="914"/>
      <c r="R52" s="916"/>
      <c r="S52" s="916"/>
      <c r="T52" s="917"/>
      <c r="U52" s="916"/>
      <c r="V52" s="843"/>
      <c r="W52" s="843"/>
      <c r="X52" s="916"/>
      <c r="Y52" s="843"/>
      <c r="Z52" s="911"/>
      <c r="AA52" s="843"/>
      <c r="AB52" s="843"/>
      <c r="AC52" s="911"/>
      <c r="AD52" s="317" t="s">
        <v>147</v>
      </c>
      <c r="AE52" s="317" t="s">
        <v>147</v>
      </c>
      <c r="AF52" s="317" t="s">
        <v>147</v>
      </c>
      <c r="AG52" s="317" t="s">
        <v>147</v>
      </c>
      <c r="AH52" s="974">
        <v>0.009</v>
      </c>
      <c r="AI52" s="974">
        <v>0.036</v>
      </c>
      <c r="AJ52" s="911"/>
      <c r="AK52" s="911"/>
      <c r="AL52" s="67">
        <f t="shared" si="0"/>
        <v>0.009</v>
      </c>
      <c r="AM52" s="51">
        <f t="shared" si="1"/>
        <v>0.0225</v>
      </c>
      <c r="AN52" s="68">
        <f t="shared" si="2"/>
        <v>0.036</v>
      </c>
    </row>
    <row r="53" spans="2:39" ht="6" customHeight="1" thickBot="1">
      <c r="B53" s="13"/>
      <c r="C53" s="13"/>
      <c r="D53" s="13"/>
      <c r="E53" s="13"/>
      <c r="F53" s="13"/>
      <c r="G53" s="13"/>
      <c r="H53" s="13"/>
      <c r="I53" s="13"/>
      <c r="J53" s="14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913"/>
      <c r="AM53" s="211"/>
    </row>
    <row r="54" spans="1:39" ht="12" customHeight="1" hidden="1">
      <c r="A54" s="204" t="s">
        <v>24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M54" s="211"/>
    </row>
    <row r="55" spans="1:38" ht="12" customHeight="1">
      <c r="A55" s="391" t="s">
        <v>111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322"/>
    </row>
    <row r="56" spans="1:37" ht="12" customHeight="1" hidden="1">
      <c r="A56" s="392" t="s">
        <v>49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ht="12" customHeight="1">
      <c r="A57" s="364" t="s">
        <v>112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2" customHeight="1">
      <c r="A58" s="365" t="s">
        <v>250</v>
      </c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</row>
    <row r="59" spans="1:37" ht="12" customHeight="1">
      <c r="A59" s="366" t="s">
        <v>251</v>
      </c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</row>
    <row r="60" spans="1:37" ht="12" customHeight="1">
      <c r="A60" s="367" t="s">
        <v>252</v>
      </c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</row>
    <row r="61" spans="1:37" ht="12" customHeight="1">
      <c r="A61" s="367" t="s">
        <v>253</v>
      </c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</row>
    <row r="62" spans="1:40" ht="12.75">
      <c r="A62" s="368" t="s">
        <v>268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88"/>
      <c r="AM62" s="88"/>
      <c r="AN62" s="88"/>
    </row>
    <row r="63" spans="1:40" ht="12.75">
      <c r="A63" s="369" t="s">
        <v>103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163"/>
      <c r="AM63" s="163"/>
      <c r="AN63" s="163"/>
    </row>
    <row r="64" spans="1:40" ht="12.75">
      <c r="A64" s="368" t="s">
        <v>140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88"/>
      <c r="AM64" s="88"/>
      <c r="AN64" s="88"/>
    </row>
    <row r="65" spans="1:37" ht="12" customHeight="1">
      <c r="A65" s="392" t="s">
        <v>255</v>
      </c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</row>
    <row r="66" spans="1:37" ht="12" customHeight="1">
      <c r="A66" s="392" t="s">
        <v>256</v>
      </c>
      <c r="O66" s="204"/>
      <c r="P66" s="13"/>
      <c r="Q66" s="13"/>
      <c r="R66" s="13"/>
      <c r="S66" s="13"/>
      <c r="T66" s="13"/>
      <c r="U66" s="13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</row>
    <row r="67" spans="1:37" ht="12" customHeight="1">
      <c r="A67" s="392" t="s">
        <v>257</v>
      </c>
      <c r="O67" s="213"/>
      <c r="P67" s="13"/>
      <c r="Q67" s="13"/>
      <c r="R67" s="13"/>
      <c r="S67" s="13"/>
      <c r="T67" s="13"/>
      <c r="U67" s="13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</row>
    <row r="68" spans="1:37" ht="12" customHeight="1">
      <c r="A68" s="204" t="s">
        <v>145</v>
      </c>
      <c r="O68" s="213"/>
      <c r="P68" s="13"/>
      <c r="Q68" s="13"/>
      <c r="R68" s="13"/>
      <c r="S68" s="13"/>
      <c r="T68" s="13"/>
      <c r="U68" s="13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2" customHeight="1">
      <c r="A69" s="204" t="s">
        <v>146</v>
      </c>
      <c r="O69" s="213"/>
      <c r="P69" s="13"/>
      <c r="Q69" s="13"/>
      <c r="R69" s="13"/>
      <c r="S69" s="13"/>
      <c r="T69" s="13"/>
      <c r="U69" s="13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</row>
    <row r="70" spans="1:37" ht="12" customHeight="1">
      <c r="A70" s="204" t="s">
        <v>167</v>
      </c>
      <c r="O70" s="213"/>
      <c r="P70" s="13"/>
      <c r="Q70" s="13"/>
      <c r="R70" s="13"/>
      <c r="S70" s="13"/>
      <c r="T70" s="13"/>
      <c r="U70" s="13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</row>
    <row r="71" spans="1:40" s="203" customFormat="1" ht="12" customHeight="1">
      <c r="A71" s="12" t="s">
        <v>168</v>
      </c>
      <c r="B71" s="19"/>
      <c r="C71" s="19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102"/>
      <c r="AM71" s="209"/>
      <c r="AN71" s="102"/>
    </row>
    <row r="72" spans="1:40" s="203" customFormat="1" ht="12" customHeight="1">
      <c r="A72" s="204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102"/>
      <c r="AM72" s="209"/>
      <c r="AN72" s="102"/>
    </row>
    <row r="73" spans="22:37" ht="12" customHeight="1"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</row>
    <row r="74" spans="22:37" ht="12" customHeight="1"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</row>
    <row r="75" spans="22:37" ht="12" customHeight="1"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</row>
    <row r="76" spans="22:37" ht="12" customHeight="1"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</row>
    <row r="77" spans="22:37" ht="12" customHeight="1"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</row>
    <row r="78" spans="22:37" ht="12" customHeight="1"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</row>
    <row r="79" spans="22:37" ht="12" customHeight="1"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</row>
    <row r="80" spans="22:37" ht="12" customHeight="1"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</row>
    <row r="81" spans="22:37" ht="12" customHeight="1"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</row>
    <row r="82" spans="22:37" ht="12" customHeight="1"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</row>
    <row r="83" spans="22:37" ht="12" customHeight="1"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</row>
    <row r="84" spans="22:37" ht="12" customHeight="1"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</row>
    <row r="85" spans="22:37" ht="12" customHeight="1"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</row>
    <row r="86" spans="22:37" ht="12" customHeight="1"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</row>
    <row r="87" spans="22:37" ht="12" customHeight="1"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</row>
    <row r="88" spans="22:37" ht="12" customHeight="1"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</row>
    <row r="89" spans="22:37" ht="12" customHeight="1"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</row>
    <row r="90" spans="22:37" ht="12" customHeight="1"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</row>
    <row r="91" spans="22:37" ht="12" customHeight="1"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</row>
    <row r="92" spans="22:37" ht="12" customHeight="1"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</row>
    <row r="93" spans="22:37" ht="12" customHeight="1"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</row>
    <row r="94" spans="22:37" ht="12" customHeight="1"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</row>
    <row r="95" spans="22:37" ht="12" customHeight="1"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</row>
    <row r="96" spans="22:37" ht="12" customHeight="1"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</row>
    <row r="97" spans="22:37" ht="12" customHeight="1"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</row>
    <row r="98" spans="22:37" ht="12" customHeight="1"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</row>
    <row r="99" spans="22:37" ht="12" customHeight="1"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</row>
    <row r="100" spans="22:37" ht="12" customHeight="1"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</row>
    <row r="101" spans="22:37" ht="12" customHeight="1"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</row>
    <row r="102" spans="22:37" ht="12" customHeight="1"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</row>
    <row r="103" spans="22:37" ht="12" customHeight="1"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</row>
    <row r="104" spans="22:37" ht="12" customHeight="1"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</row>
    <row r="105" spans="22:37" ht="12" customHeight="1"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</row>
    <row r="106" spans="22:37" ht="12" customHeight="1"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</row>
    <row r="107" spans="22:37" ht="12" customHeight="1"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</row>
    <row r="108" spans="22:37" ht="12" customHeight="1"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</row>
    <row r="109" spans="22:37" ht="12" customHeight="1"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</row>
    <row r="110" spans="22:37" ht="12" customHeight="1"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</row>
    <row r="111" spans="22:37" ht="12" customHeight="1"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</row>
    <row r="112" spans="22:37" ht="12" customHeight="1"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</row>
    <row r="113" spans="22:37" ht="12" customHeight="1"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</row>
    <row r="114" spans="22:37" ht="12" customHeight="1"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</row>
    <row r="115" spans="22:37" ht="12" customHeight="1"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</row>
    <row r="116" spans="22:37" ht="12" customHeight="1"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</row>
    <row r="117" spans="22:37" ht="12" customHeight="1"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</row>
    <row r="118" spans="22:37" ht="12" customHeight="1"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</row>
    <row r="119" spans="22:37" ht="12" customHeight="1"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</row>
    <row r="120" spans="22:37" ht="12" customHeight="1"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5"/>
    </row>
    <row r="121" spans="22:37" ht="12" customHeight="1"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5"/>
    </row>
    <row r="122" spans="22:37" ht="12" customHeight="1"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</row>
    <row r="123" spans="22:37" ht="12" customHeight="1"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</row>
    <row r="124" spans="22:37" ht="12" customHeight="1"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</row>
    <row r="125" spans="22:37" ht="12" customHeight="1"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</row>
    <row r="126" spans="22:37" ht="12" customHeight="1">
      <c r="V126" s="235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5"/>
    </row>
    <row r="127" spans="22:37" ht="12" customHeight="1"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</row>
    <row r="128" spans="22:37" ht="12" customHeight="1"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</row>
    <row r="129" spans="22:37" ht="12" customHeight="1"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</row>
    <row r="130" spans="22:37" ht="12" customHeight="1"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</row>
    <row r="131" spans="22:37" ht="12" customHeight="1"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</row>
    <row r="132" spans="22:37" ht="12" customHeight="1"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</row>
    <row r="133" spans="22:37" ht="12" customHeight="1"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5"/>
    </row>
    <row r="134" spans="22:37" ht="12" customHeight="1"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35"/>
      <c r="AK134" s="235"/>
    </row>
    <row r="135" spans="22:37" ht="12" customHeight="1"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35"/>
      <c r="AG135" s="235"/>
      <c r="AH135" s="235"/>
      <c r="AI135" s="235"/>
      <c r="AJ135" s="235"/>
      <c r="AK135" s="235"/>
    </row>
    <row r="136" spans="22:37" ht="12" customHeight="1"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</row>
    <row r="137" spans="22:37" ht="12" customHeight="1"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</row>
    <row r="138" spans="22:37" ht="12" customHeight="1"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</row>
    <row r="139" spans="22:37" ht="12" customHeight="1"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</row>
    <row r="140" spans="22:37" ht="12" customHeight="1"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</row>
    <row r="141" spans="22:37" ht="12" customHeight="1"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</row>
    <row r="142" spans="22:37" ht="12" customHeight="1"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</row>
    <row r="143" spans="22:37" ht="12" customHeight="1">
      <c r="V143" s="235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</row>
    <row r="144" spans="22:37" ht="12" customHeight="1"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</row>
    <row r="145" spans="22:37" ht="12" customHeight="1">
      <c r="V145" s="235"/>
      <c r="W145" s="235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235"/>
      <c r="AI145" s="235"/>
      <c r="AJ145" s="235"/>
      <c r="AK145" s="235"/>
    </row>
    <row r="146" spans="22:37" ht="12" customHeight="1"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</row>
    <row r="147" spans="22:37" ht="12" customHeight="1"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</row>
    <row r="148" spans="22:37" ht="12" customHeight="1"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235"/>
      <c r="AI148" s="235"/>
      <c r="AJ148" s="235"/>
      <c r="AK148" s="235"/>
    </row>
    <row r="149" spans="22:37" ht="12" customHeight="1">
      <c r="V149" s="235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K149" s="235"/>
    </row>
    <row r="150" spans="22:37" ht="12" customHeight="1">
      <c r="V150" s="235"/>
      <c r="W150" s="235"/>
      <c r="X150" s="235"/>
      <c r="Y150" s="235"/>
      <c r="Z150" s="235"/>
      <c r="AA150" s="235"/>
      <c r="AB150" s="235"/>
      <c r="AC150" s="235"/>
      <c r="AD150" s="235"/>
      <c r="AE150" s="235"/>
      <c r="AF150" s="235"/>
      <c r="AG150" s="235"/>
      <c r="AH150" s="235"/>
      <c r="AI150" s="235"/>
      <c r="AJ150" s="235"/>
      <c r="AK150" s="235"/>
    </row>
    <row r="151" spans="22:37" ht="12" customHeight="1"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35"/>
    </row>
  </sheetData>
  <sheetProtection/>
  <mergeCells count="20">
    <mergeCell ref="A1:AN1"/>
    <mergeCell ref="AL2:AL3"/>
    <mergeCell ref="AM2:AM3"/>
    <mergeCell ref="AN2:AN3"/>
    <mergeCell ref="T2:T3"/>
    <mergeCell ref="U2:U3"/>
    <mergeCell ref="W2:W3"/>
    <mergeCell ref="X2:X3"/>
    <mergeCell ref="Y2:Y3"/>
    <mergeCell ref="Z2:Z3"/>
    <mergeCell ref="AA2:AA3"/>
    <mergeCell ref="AB2:AB3"/>
    <mergeCell ref="AC2:AC3"/>
    <mergeCell ref="A2:A3"/>
    <mergeCell ref="B2:B3"/>
    <mergeCell ref="E2:E3"/>
    <mergeCell ref="F2:F3"/>
    <mergeCell ref="R2:R3"/>
    <mergeCell ref="V2:V3"/>
    <mergeCell ref="S2:S3"/>
  </mergeCells>
  <conditionalFormatting sqref="J71:K72 K65:N70 AM65:AN74 AM76:AN80 M71:N71 AN53:AN55 K6:K43 K50:K52 K73:S73 M72:S72 T72:U73 K76:U80 M21:U43 M50:U52 M6:U18 AO14:AQ16 AO30:AQ31 AO43:AQ43 AO50:AQ50 AM53:AM54 AM6:AN52">
    <cfRule type="cellIs" priority="26" dxfId="0" operator="lessThanOrEqual" stopIfTrue="1">
      <formula>#REF!</formula>
    </cfRule>
  </conditionalFormatting>
  <conditionalFormatting sqref="V9:W32 V50:W50 V37:W44 Y44:AD44 Y50 Y18:Y32 Y9:Y16 AB9:AB16 AB18:AB32 Y37:Y43 AB37:AB43 AB50 AF44:AK44">
    <cfRule type="cellIs" priority="10" dxfId="0" operator="lessThanOrEqual" stopIfTrue="1">
      <formula>#REF!</formula>
    </cfRule>
  </conditionalFormatting>
  <conditionalFormatting sqref="V46:W49 Y46:Y49 AB46:AB49">
    <cfRule type="cellIs" priority="9" dxfId="0" operator="lessThanOrEqual" stopIfTrue="1">
      <formula>#REF!</formula>
    </cfRule>
  </conditionalFormatting>
  <conditionalFormatting sqref="X50">
    <cfRule type="cellIs" priority="3" dxfId="0" operator="lessThanOrEqual" stopIfTrue="1">
      <formula>#REF!</formula>
    </cfRule>
  </conditionalFormatting>
  <conditionalFormatting sqref="X14">
    <cfRule type="cellIs" priority="7" dxfId="0" operator="lessThanOrEqual" stopIfTrue="1">
      <formula>#REF!</formula>
    </cfRule>
  </conditionalFormatting>
  <conditionalFormatting sqref="X15:X16">
    <cfRule type="cellIs" priority="6" dxfId="0" operator="lessThanOrEqual" stopIfTrue="1">
      <formula>#REF!</formula>
    </cfRule>
  </conditionalFormatting>
  <conditionalFormatting sqref="X30:X31">
    <cfRule type="cellIs" priority="5" dxfId="0" operator="lessThanOrEqual" stopIfTrue="1">
      <formula>#REF!</formula>
    </cfRule>
  </conditionalFormatting>
  <conditionalFormatting sqref="X43">
    <cfRule type="cellIs" priority="4" dxfId="0" operator="lessThanOrEqual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headerFooter scaleWithDoc="0" alignWithMargins="0">
    <oddHeader>&amp;LMonitoring Point 1 ( MW3 )&amp;CSINGLETON WASTE DEPOT - Groundwater Monitoring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zoomScale="90" zoomScaleNormal="90" zoomScalePageLayoutView="0" workbookViewId="0" topLeftCell="A1">
      <selection activeCell="L33" sqref="L33"/>
    </sheetView>
  </sheetViews>
  <sheetFormatPr defaultColWidth="8.88671875" defaultRowHeight="15"/>
  <cols>
    <col min="1" max="1" width="27.6640625" style="609" customWidth="1"/>
    <col min="4" max="4" width="11.5546875" style="0" bestFit="1" customWidth="1"/>
  </cols>
  <sheetData>
    <row r="1" spans="1:17" s="245" customFormat="1" ht="30" customHeight="1" thickBot="1">
      <c r="A1" s="1013" t="s">
        <v>230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</row>
    <row r="2" spans="1:17" s="609" customFormat="1" ht="63" customHeight="1" thickBot="1">
      <c r="A2" s="1015" t="s">
        <v>13</v>
      </c>
      <c r="B2" s="1015" t="s">
        <v>11</v>
      </c>
      <c r="C2" s="381" t="s">
        <v>258</v>
      </c>
      <c r="D2" s="397" t="s">
        <v>259</v>
      </c>
      <c r="E2" s="1054" t="s">
        <v>260</v>
      </c>
      <c r="F2" s="983" t="s">
        <v>261</v>
      </c>
      <c r="G2" s="355" t="s">
        <v>242</v>
      </c>
      <c r="H2" s="355" t="s">
        <v>263</v>
      </c>
      <c r="I2" s="386" t="s">
        <v>309</v>
      </c>
      <c r="J2" s="386" t="s">
        <v>326</v>
      </c>
      <c r="K2" s="385" t="s">
        <v>350</v>
      </c>
      <c r="L2" s="386" t="s">
        <v>245</v>
      </c>
      <c r="M2" s="356" t="s">
        <v>246</v>
      </c>
      <c r="N2" s="386" t="s">
        <v>247</v>
      </c>
      <c r="O2" s="998" t="s">
        <v>107</v>
      </c>
      <c r="P2" s="1000" t="s">
        <v>109</v>
      </c>
      <c r="Q2" s="1002" t="s">
        <v>108</v>
      </c>
    </row>
    <row r="3" spans="1:17" s="609" customFormat="1" ht="40.5" customHeight="1" thickBot="1">
      <c r="A3" s="1092"/>
      <c r="B3" s="1092"/>
      <c r="C3" s="380" t="s">
        <v>101</v>
      </c>
      <c r="D3" s="408">
        <v>0.95</v>
      </c>
      <c r="E3" s="1108"/>
      <c r="F3" s="1014"/>
      <c r="G3" s="400" t="s">
        <v>298</v>
      </c>
      <c r="H3" s="400" t="s">
        <v>303</v>
      </c>
      <c r="I3" s="386" t="s">
        <v>312</v>
      </c>
      <c r="J3" s="358" t="s">
        <v>328</v>
      </c>
      <c r="K3" s="358" t="s">
        <v>241</v>
      </c>
      <c r="L3" s="386" t="s">
        <v>241</v>
      </c>
      <c r="M3" s="400" t="s">
        <v>241</v>
      </c>
      <c r="N3" s="358" t="s">
        <v>241</v>
      </c>
      <c r="O3" s="1109"/>
      <c r="P3" s="1001"/>
      <c r="Q3" s="1056"/>
    </row>
    <row r="4" spans="1:17" ht="15" hidden="1">
      <c r="A4" s="359" t="s">
        <v>71</v>
      </c>
      <c r="B4" s="611"/>
      <c r="C4" s="577" t="s">
        <v>100</v>
      </c>
      <c r="D4" s="577">
        <v>0.95</v>
      </c>
      <c r="E4" s="233"/>
      <c r="F4" s="607"/>
      <c r="G4" s="47"/>
      <c r="H4" s="47"/>
      <c r="I4" s="40"/>
      <c r="J4" s="47"/>
      <c r="K4" s="47"/>
      <c r="L4" s="40"/>
      <c r="M4" s="47"/>
      <c r="N4" s="47"/>
      <c r="O4" s="580"/>
      <c r="P4" s="41"/>
      <c r="Q4" s="412"/>
    </row>
    <row r="5" spans="1:17" ht="15">
      <c r="A5" s="420"/>
      <c r="B5" s="410"/>
      <c r="C5" s="578"/>
      <c r="D5" s="578"/>
      <c r="E5" s="410"/>
      <c r="F5" s="608"/>
      <c r="G5" s="345"/>
      <c r="H5" s="384"/>
      <c r="I5" s="219"/>
      <c r="J5" s="384"/>
      <c r="K5" s="384"/>
      <c r="L5" s="219"/>
      <c r="M5" s="384"/>
      <c r="N5" s="387"/>
      <c r="O5" s="612"/>
      <c r="P5" s="112"/>
      <c r="Q5" s="613"/>
    </row>
    <row r="6" spans="1:17" ht="15">
      <c r="A6" s="512" t="s">
        <v>276</v>
      </c>
      <c r="B6" s="50" t="s">
        <v>35</v>
      </c>
      <c r="C6" s="50"/>
      <c r="D6" s="50"/>
      <c r="E6" s="50"/>
      <c r="F6" s="68"/>
      <c r="G6" s="215" t="s">
        <v>147</v>
      </c>
      <c r="H6" s="215" t="s">
        <v>147</v>
      </c>
      <c r="I6" s="215" t="s">
        <v>163</v>
      </c>
      <c r="J6" s="215" t="s">
        <v>163</v>
      </c>
      <c r="K6" s="215" t="s">
        <v>163</v>
      </c>
      <c r="L6" s="215"/>
      <c r="M6" s="215"/>
      <c r="N6" s="215"/>
      <c r="O6" s="67">
        <f>MIN(G6:K6)</f>
        <v>0</v>
      </c>
      <c r="P6" s="51" t="e">
        <f>(G6+H6+I6+J6)/4</f>
        <v>#VALUE!</v>
      </c>
      <c r="Q6" s="68">
        <f>MAX(G6:J6)</f>
        <v>0</v>
      </c>
    </row>
    <row r="7" spans="1:17" ht="15">
      <c r="A7" s="513" t="s">
        <v>338</v>
      </c>
      <c r="B7" s="50" t="s">
        <v>35</v>
      </c>
      <c r="C7" s="50"/>
      <c r="D7" s="50">
        <v>0.055</v>
      </c>
      <c r="E7" s="50"/>
      <c r="F7" s="68"/>
      <c r="G7" s="215" t="s">
        <v>147</v>
      </c>
      <c r="H7" s="215" t="s">
        <v>147</v>
      </c>
      <c r="I7" s="215" t="s">
        <v>163</v>
      </c>
      <c r="J7" s="215" t="s">
        <v>163</v>
      </c>
      <c r="K7" s="215" t="s">
        <v>163</v>
      </c>
      <c r="L7" s="215"/>
      <c r="M7" s="215"/>
      <c r="N7" s="215"/>
      <c r="O7" s="67">
        <f aca="true" t="shared" si="0" ref="O7:O40">MIN(G7:J7)</f>
        <v>0</v>
      </c>
      <c r="P7" s="51" t="e">
        <f aca="true" t="shared" si="1" ref="P7:P40">(G7+H7+I7+J7)/4</f>
        <v>#VALUE!</v>
      </c>
      <c r="Q7" s="68">
        <f aca="true" t="shared" si="2" ref="Q7:Q32">MAX(G7:J7)</f>
        <v>0</v>
      </c>
    </row>
    <row r="8" spans="1:17" ht="15">
      <c r="A8" s="513" t="s">
        <v>30</v>
      </c>
      <c r="B8" s="53" t="s">
        <v>35</v>
      </c>
      <c r="C8" s="53"/>
      <c r="D8" s="53">
        <v>0.9</v>
      </c>
      <c r="E8" s="53"/>
      <c r="F8" s="70"/>
      <c r="G8" s="215" t="s">
        <v>147</v>
      </c>
      <c r="H8" s="215" t="s">
        <v>147</v>
      </c>
      <c r="I8" s="215" t="s">
        <v>163</v>
      </c>
      <c r="J8" s="215" t="s">
        <v>163</v>
      </c>
      <c r="K8" s="215" t="s">
        <v>163</v>
      </c>
      <c r="L8" s="215"/>
      <c r="M8" s="215"/>
      <c r="N8" s="215"/>
      <c r="O8" s="67">
        <f t="shared" si="0"/>
        <v>0</v>
      </c>
      <c r="P8" s="51" t="e">
        <f t="shared" si="1"/>
        <v>#VALUE!</v>
      </c>
      <c r="Q8" s="68">
        <f t="shared" si="2"/>
        <v>0</v>
      </c>
    </row>
    <row r="9" spans="1:17" ht="15">
      <c r="A9" s="513" t="s">
        <v>339</v>
      </c>
      <c r="B9" s="53" t="s">
        <v>35</v>
      </c>
      <c r="C9" s="53"/>
      <c r="D9" s="53">
        <v>0.013</v>
      </c>
      <c r="E9" s="53">
        <v>0.01</v>
      </c>
      <c r="F9" s="70">
        <f>E9*10</f>
        <v>0.1</v>
      </c>
      <c r="G9" s="215" t="s">
        <v>147</v>
      </c>
      <c r="H9" s="215" t="s">
        <v>147</v>
      </c>
      <c r="I9" s="215" t="s">
        <v>163</v>
      </c>
      <c r="J9" s="215" t="s">
        <v>163</v>
      </c>
      <c r="K9" s="215" t="s">
        <v>163</v>
      </c>
      <c r="L9" s="215"/>
      <c r="M9" s="215"/>
      <c r="N9" s="215"/>
      <c r="O9" s="67">
        <f t="shared" si="0"/>
        <v>0</v>
      </c>
      <c r="P9" s="51" t="e">
        <f t="shared" si="1"/>
        <v>#VALUE!</v>
      </c>
      <c r="Q9" s="68">
        <f t="shared" si="2"/>
        <v>0</v>
      </c>
    </row>
    <row r="10" spans="1:17" ht="15">
      <c r="A10" s="513" t="s">
        <v>340</v>
      </c>
      <c r="B10" s="53" t="s">
        <v>35</v>
      </c>
      <c r="C10" s="53"/>
      <c r="D10" s="53"/>
      <c r="E10" s="53">
        <v>0.7</v>
      </c>
      <c r="F10" s="70"/>
      <c r="G10" s="215" t="s">
        <v>147</v>
      </c>
      <c r="H10" s="215" t="s">
        <v>147</v>
      </c>
      <c r="I10" s="215" t="s">
        <v>163</v>
      </c>
      <c r="J10" s="215" t="s">
        <v>163</v>
      </c>
      <c r="K10" s="215" t="s">
        <v>163</v>
      </c>
      <c r="L10" s="215"/>
      <c r="M10" s="215"/>
      <c r="N10" s="215"/>
      <c r="O10" s="67">
        <f t="shared" si="0"/>
        <v>0</v>
      </c>
      <c r="P10" s="51" t="e">
        <f t="shared" si="1"/>
        <v>#VALUE!</v>
      </c>
      <c r="Q10" s="68">
        <f t="shared" si="2"/>
        <v>0</v>
      </c>
    </row>
    <row r="11" spans="1:17" ht="15">
      <c r="A11" s="513" t="s">
        <v>126</v>
      </c>
      <c r="B11" s="53" t="s">
        <v>35</v>
      </c>
      <c r="C11" s="53"/>
      <c r="D11" s="53"/>
      <c r="E11" s="53"/>
      <c r="F11" s="70"/>
      <c r="G11" s="215" t="s">
        <v>147</v>
      </c>
      <c r="H11" s="215" t="s">
        <v>147</v>
      </c>
      <c r="I11" s="215" t="s">
        <v>163</v>
      </c>
      <c r="J11" s="215" t="s">
        <v>163</v>
      </c>
      <c r="K11" s="215" t="s">
        <v>163</v>
      </c>
      <c r="L11" s="215"/>
      <c r="M11" s="215"/>
      <c r="N11" s="215"/>
      <c r="O11" s="67">
        <f t="shared" si="0"/>
        <v>0</v>
      </c>
      <c r="P11" s="51" t="e">
        <f t="shared" si="1"/>
        <v>#VALUE!</v>
      </c>
      <c r="Q11" s="68">
        <f t="shared" si="2"/>
        <v>0</v>
      </c>
    </row>
    <row r="12" spans="1:17" ht="15">
      <c r="A12" s="513" t="s">
        <v>335</v>
      </c>
      <c r="B12" s="53" t="s">
        <v>35</v>
      </c>
      <c r="C12" s="53"/>
      <c r="D12" s="53">
        <v>0.0002</v>
      </c>
      <c r="E12" s="53">
        <v>0.002</v>
      </c>
      <c r="F12" s="70">
        <f>E12*10</f>
        <v>0.02</v>
      </c>
      <c r="G12" s="215" t="s">
        <v>147</v>
      </c>
      <c r="H12" s="215" t="s">
        <v>147</v>
      </c>
      <c r="I12" s="215" t="s">
        <v>163</v>
      </c>
      <c r="J12" s="215" t="s">
        <v>163</v>
      </c>
      <c r="K12" s="215" t="s">
        <v>163</v>
      </c>
      <c r="L12" s="215"/>
      <c r="M12" s="215"/>
      <c r="N12" s="215"/>
      <c r="O12" s="67">
        <f t="shared" si="0"/>
        <v>0</v>
      </c>
      <c r="P12" s="51" t="e">
        <f t="shared" si="1"/>
        <v>#VALUE!</v>
      </c>
      <c r="Q12" s="68">
        <f t="shared" si="2"/>
        <v>0</v>
      </c>
    </row>
    <row r="13" spans="1:17" ht="15">
      <c r="A13" s="513" t="s">
        <v>122</v>
      </c>
      <c r="B13" s="53" t="s">
        <v>35</v>
      </c>
      <c r="C13" s="53"/>
      <c r="D13" s="53"/>
      <c r="E13" s="53"/>
      <c r="F13" s="70"/>
      <c r="G13" s="215" t="s">
        <v>147</v>
      </c>
      <c r="H13" s="215" t="s">
        <v>147</v>
      </c>
      <c r="I13" s="215" t="s">
        <v>163</v>
      </c>
      <c r="J13" s="215" t="s">
        <v>163</v>
      </c>
      <c r="K13" s="215" t="s">
        <v>163</v>
      </c>
      <c r="L13" s="215"/>
      <c r="M13" s="215"/>
      <c r="N13" s="215"/>
      <c r="O13" s="67">
        <f t="shared" si="0"/>
        <v>0</v>
      </c>
      <c r="P13" s="51" t="e">
        <f t="shared" si="1"/>
        <v>#VALUE!</v>
      </c>
      <c r="Q13" s="68">
        <f t="shared" si="2"/>
        <v>0</v>
      </c>
    </row>
    <row r="14" spans="1:17" ht="15">
      <c r="A14" s="513" t="s">
        <v>0</v>
      </c>
      <c r="B14" s="53" t="s">
        <v>35</v>
      </c>
      <c r="C14" s="53"/>
      <c r="D14" s="53"/>
      <c r="E14" s="53" t="s">
        <v>114</v>
      </c>
      <c r="F14" s="70"/>
      <c r="G14" s="215" t="s">
        <v>147</v>
      </c>
      <c r="H14" s="215" t="s">
        <v>147</v>
      </c>
      <c r="I14" s="215" t="s">
        <v>163</v>
      </c>
      <c r="J14" s="215" t="s">
        <v>163</v>
      </c>
      <c r="K14" s="215" t="s">
        <v>163</v>
      </c>
      <c r="L14" s="215"/>
      <c r="M14" s="215"/>
      <c r="N14" s="215"/>
      <c r="O14" s="67">
        <f t="shared" si="0"/>
        <v>0</v>
      </c>
      <c r="P14" s="51" t="e">
        <f t="shared" si="1"/>
        <v>#VALUE!</v>
      </c>
      <c r="Q14" s="68">
        <f t="shared" si="2"/>
        <v>0</v>
      </c>
    </row>
    <row r="15" spans="1:17" ht="15">
      <c r="A15" s="513" t="s">
        <v>6</v>
      </c>
      <c r="B15" s="53" t="s">
        <v>35</v>
      </c>
      <c r="C15" s="53"/>
      <c r="D15" s="53">
        <v>0.001</v>
      </c>
      <c r="E15" s="53">
        <v>0.05</v>
      </c>
      <c r="F15" s="70">
        <f>E15*10</f>
        <v>0.5</v>
      </c>
      <c r="G15" s="215" t="s">
        <v>147</v>
      </c>
      <c r="H15" s="215" t="s">
        <v>147</v>
      </c>
      <c r="I15" s="215" t="s">
        <v>163</v>
      </c>
      <c r="J15" s="215" t="s">
        <v>163</v>
      </c>
      <c r="K15" s="215" t="s">
        <v>163</v>
      </c>
      <c r="L15" s="215"/>
      <c r="M15" s="215"/>
      <c r="N15" s="215"/>
      <c r="O15" s="67">
        <f t="shared" si="0"/>
        <v>0</v>
      </c>
      <c r="P15" s="51" t="e">
        <f t="shared" si="1"/>
        <v>#VALUE!</v>
      </c>
      <c r="Q15" s="68">
        <f t="shared" si="2"/>
        <v>0</v>
      </c>
    </row>
    <row r="16" spans="1:17" ht="15">
      <c r="A16" s="513" t="s">
        <v>7</v>
      </c>
      <c r="B16" s="53" t="s">
        <v>35</v>
      </c>
      <c r="C16" s="53"/>
      <c r="D16" s="53"/>
      <c r="E16" s="53"/>
      <c r="F16" s="70"/>
      <c r="G16" s="215" t="s">
        <v>147</v>
      </c>
      <c r="H16" s="215" t="s">
        <v>147</v>
      </c>
      <c r="I16" s="215" t="s">
        <v>163</v>
      </c>
      <c r="J16" s="215" t="s">
        <v>163</v>
      </c>
      <c r="K16" s="215" t="s">
        <v>163</v>
      </c>
      <c r="L16" s="215"/>
      <c r="M16" s="215"/>
      <c r="N16" s="215"/>
      <c r="O16" s="67">
        <f t="shared" si="0"/>
        <v>0</v>
      </c>
      <c r="P16" s="51" t="e">
        <f t="shared" si="1"/>
        <v>#VALUE!</v>
      </c>
      <c r="Q16" s="68">
        <f t="shared" si="2"/>
        <v>0</v>
      </c>
    </row>
    <row r="17" spans="1:17" ht="15">
      <c r="A17" s="513" t="s">
        <v>17</v>
      </c>
      <c r="B17" s="53" t="s">
        <v>135</v>
      </c>
      <c r="C17" s="53"/>
      <c r="D17" s="53"/>
      <c r="E17" s="53"/>
      <c r="F17" s="70"/>
      <c r="G17" s="215" t="s">
        <v>147</v>
      </c>
      <c r="H17" s="215" t="s">
        <v>147</v>
      </c>
      <c r="I17" s="215" t="s">
        <v>163</v>
      </c>
      <c r="J17" s="215" t="s">
        <v>163</v>
      </c>
      <c r="K17" s="215" t="s">
        <v>163</v>
      </c>
      <c r="L17" s="215"/>
      <c r="M17" s="215"/>
      <c r="N17" s="215"/>
      <c r="O17" s="67">
        <f t="shared" si="0"/>
        <v>0</v>
      </c>
      <c r="P17" s="51" t="e">
        <f t="shared" si="1"/>
        <v>#VALUE!</v>
      </c>
      <c r="Q17" s="68">
        <f t="shared" si="2"/>
        <v>0</v>
      </c>
    </row>
    <row r="18" spans="1:17" ht="15">
      <c r="A18" s="513" t="s">
        <v>5</v>
      </c>
      <c r="B18" s="53" t="s">
        <v>35</v>
      </c>
      <c r="C18" s="53"/>
      <c r="D18" s="53">
        <v>0.0014</v>
      </c>
      <c r="E18" s="53">
        <v>2</v>
      </c>
      <c r="F18" s="70">
        <f>E18*10</f>
        <v>20</v>
      </c>
      <c r="G18" s="215" t="s">
        <v>147</v>
      </c>
      <c r="H18" s="215" t="s">
        <v>147</v>
      </c>
      <c r="I18" s="215" t="s">
        <v>163</v>
      </c>
      <c r="J18" s="215" t="s">
        <v>163</v>
      </c>
      <c r="K18" s="215" t="s">
        <v>163</v>
      </c>
      <c r="L18" s="215"/>
      <c r="M18" s="215"/>
      <c r="N18" s="215"/>
      <c r="O18" s="67">
        <f t="shared" si="0"/>
        <v>0</v>
      </c>
      <c r="P18" s="51" t="e">
        <f t="shared" si="1"/>
        <v>#VALUE!</v>
      </c>
      <c r="Q18" s="68">
        <f t="shared" si="2"/>
        <v>0</v>
      </c>
    </row>
    <row r="19" spans="1:17" ht="15">
      <c r="A19" s="513" t="s">
        <v>1</v>
      </c>
      <c r="B19" s="53" t="s">
        <v>35</v>
      </c>
      <c r="C19" s="53"/>
      <c r="D19" s="53"/>
      <c r="E19" s="53">
        <v>1.5</v>
      </c>
      <c r="F19" s="70"/>
      <c r="G19" s="215" t="s">
        <v>147</v>
      </c>
      <c r="H19" s="215" t="s">
        <v>147</v>
      </c>
      <c r="I19" s="215" t="s">
        <v>163</v>
      </c>
      <c r="J19" s="215" t="s">
        <v>163</v>
      </c>
      <c r="K19" s="215" t="s">
        <v>163</v>
      </c>
      <c r="L19" s="215"/>
      <c r="M19" s="215"/>
      <c r="N19" s="215"/>
      <c r="O19" s="67">
        <f t="shared" si="0"/>
        <v>0</v>
      </c>
      <c r="P19" s="51" t="e">
        <f t="shared" si="1"/>
        <v>#VALUE!</v>
      </c>
      <c r="Q19" s="68">
        <f t="shared" si="2"/>
        <v>0</v>
      </c>
    </row>
    <row r="20" spans="1:17" ht="15">
      <c r="A20" s="513" t="s">
        <v>336</v>
      </c>
      <c r="B20" s="53" t="s">
        <v>35</v>
      </c>
      <c r="C20" s="53"/>
      <c r="D20" s="53">
        <v>0.0034</v>
      </c>
      <c r="E20" s="53">
        <v>0.01</v>
      </c>
      <c r="F20" s="70">
        <f>E20*10</f>
        <v>0.1</v>
      </c>
      <c r="G20" s="215" t="s">
        <v>147</v>
      </c>
      <c r="H20" s="215" t="s">
        <v>147</v>
      </c>
      <c r="I20" s="215" t="s">
        <v>163</v>
      </c>
      <c r="J20" s="215" t="s">
        <v>163</v>
      </c>
      <c r="K20" s="215" t="s">
        <v>163</v>
      </c>
      <c r="L20" s="215"/>
      <c r="M20" s="215"/>
      <c r="N20" s="215"/>
      <c r="O20" s="67">
        <f t="shared" si="0"/>
        <v>0</v>
      </c>
      <c r="P20" s="51" t="e">
        <f t="shared" si="1"/>
        <v>#VALUE!</v>
      </c>
      <c r="Q20" s="68">
        <f t="shared" si="2"/>
        <v>0</v>
      </c>
    </row>
    <row r="21" spans="1:17" ht="15">
      <c r="A21" s="513" t="s">
        <v>18</v>
      </c>
      <c r="B21" s="53" t="s">
        <v>35</v>
      </c>
      <c r="C21" s="53"/>
      <c r="D21" s="53"/>
      <c r="E21" s="53"/>
      <c r="F21" s="70"/>
      <c r="G21" s="215" t="s">
        <v>147</v>
      </c>
      <c r="H21" s="215" t="s">
        <v>147</v>
      </c>
      <c r="I21" s="215" t="s">
        <v>163</v>
      </c>
      <c r="J21" s="215" t="s">
        <v>163</v>
      </c>
      <c r="K21" s="215" t="s">
        <v>163</v>
      </c>
      <c r="L21" s="215"/>
      <c r="M21" s="215"/>
      <c r="N21" s="215"/>
      <c r="O21" s="67">
        <f t="shared" si="0"/>
        <v>0</v>
      </c>
      <c r="P21" s="51" t="e">
        <f t="shared" si="1"/>
        <v>#VALUE!</v>
      </c>
      <c r="Q21" s="68">
        <f t="shared" si="2"/>
        <v>0</v>
      </c>
    </row>
    <row r="22" spans="1:17" ht="15">
      <c r="A22" s="513" t="s">
        <v>9</v>
      </c>
      <c r="B22" s="53" t="s">
        <v>35</v>
      </c>
      <c r="C22" s="53"/>
      <c r="D22" s="53">
        <v>0.0006</v>
      </c>
      <c r="E22" s="53">
        <v>0.001</v>
      </c>
      <c r="F22" s="70">
        <f>E22*10</f>
        <v>0.01</v>
      </c>
      <c r="G22" s="215" t="s">
        <v>147</v>
      </c>
      <c r="H22" s="215" t="s">
        <v>147</v>
      </c>
      <c r="I22" s="215" t="s">
        <v>163</v>
      </c>
      <c r="J22" s="215" t="s">
        <v>163</v>
      </c>
      <c r="K22" s="215" t="s">
        <v>163</v>
      </c>
      <c r="L22" s="215"/>
      <c r="M22" s="215"/>
      <c r="N22" s="215"/>
      <c r="O22" s="67">
        <f t="shared" si="0"/>
        <v>0</v>
      </c>
      <c r="P22" s="51" t="e">
        <f t="shared" si="1"/>
        <v>#VALUE!</v>
      </c>
      <c r="Q22" s="68">
        <f t="shared" si="2"/>
        <v>0</v>
      </c>
    </row>
    <row r="23" spans="1:17" ht="15">
      <c r="A23" s="513" t="s">
        <v>31</v>
      </c>
      <c r="B23" s="53" t="s">
        <v>35</v>
      </c>
      <c r="C23" s="53"/>
      <c r="D23" s="53">
        <v>0.7</v>
      </c>
      <c r="E23" s="53"/>
      <c r="F23" s="70"/>
      <c r="G23" s="215" t="s">
        <v>147</v>
      </c>
      <c r="H23" s="215" t="s">
        <v>147</v>
      </c>
      <c r="I23" s="215" t="s">
        <v>163</v>
      </c>
      <c r="J23" s="215" t="s">
        <v>163</v>
      </c>
      <c r="K23" s="215" t="s">
        <v>163</v>
      </c>
      <c r="L23" s="215"/>
      <c r="M23" s="215"/>
      <c r="N23" s="215"/>
      <c r="O23" s="67">
        <f t="shared" si="0"/>
        <v>0</v>
      </c>
      <c r="P23" s="51" t="e">
        <f t="shared" si="1"/>
        <v>#VALUE!</v>
      </c>
      <c r="Q23" s="68">
        <f t="shared" si="2"/>
        <v>0</v>
      </c>
    </row>
    <row r="24" spans="1:17" ht="15">
      <c r="A24" s="824" t="s">
        <v>23</v>
      </c>
      <c r="B24" s="21" t="s">
        <v>12</v>
      </c>
      <c r="C24" s="50"/>
      <c r="D24" s="50"/>
      <c r="E24" s="50"/>
      <c r="F24" s="68" t="s">
        <v>113</v>
      </c>
      <c r="G24" s="215" t="s">
        <v>147</v>
      </c>
      <c r="H24" s="215" t="s">
        <v>147</v>
      </c>
      <c r="I24" s="215" t="s">
        <v>163</v>
      </c>
      <c r="J24" s="215" t="s">
        <v>163</v>
      </c>
      <c r="K24" s="215" t="s">
        <v>163</v>
      </c>
      <c r="L24" s="215"/>
      <c r="M24" s="215"/>
      <c r="N24" s="215"/>
      <c r="O24" s="67">
        <f t="shared" si="0"/>
        <v>0</v>
      </c>
      <c r="P24" s="51" t="e">
        <f t="shared" si="1"/>
        <v>#VALUE!</v>
      </c>
      <c r="Q24" s="68">
        <f t="shared" si="2"/>
        <v>0</v>
      </c>
    </row>
    <row r="25" spans="1:17" ht="15">
      <c r="A25" s="513" t="s">
        <v>32</v>
      </c>
      <c r="B25" s="53" t="s">
        <v>35</v>
      </c>
      <c r="C25" s="53"/>
      <c r="D25" s="53"/>
      <c r="E25" s="53"/>
      <c r="F25" s="70"/>
      <c r="G25" s="215" t="s">
        <v>147</v>
      </c>
      <c r="H25" s="215" t="s">
        <v>147</v>
      </c>
      <c r="I25" s="215" t="s">
        <v>163</v>
      </c>
      <c r="J25" s="215" t="s">
        <v>163</v>
      </c>
      <c r="K25" s="215" t="s">
        <v>163</v>
      </c>
      <c r="L25" s="215"/>
      <c r="M25" s="215"/>
      <c r="N25" s="215"/>
      <c r="O25" s="67">
        <f t="shared" si="0"/>
        <v>0</v>
      </c>
      <c r="P25" s="51" t="e">
        <f t="shared" si="1"/>
        <v>#VALUE!</v>
      </c>
      <c r="Q25" s="68">
        <f t="shared" si="2"/>
        <v>0</v>
      </c>
    </row>
    <row r="26" spans="1:17" ht="15">
      <c r="A26" s="513" t="s">
        <v>123</v>
      </c>
      <c r="B26" s="53" t="s">
        <v>35</v>
      </c>
      <c r="C26" s="53"/>
      <c r="D26" s="53"/>
      <c r="E26" s="53" t="s">
        <v>118</v>
      </c>
      <c r="F26" s="70"/>
      <c r="G26" s="215" t="s">
        <v>147</v>
      </c>
      <c r="H26" s="215" t="s">
        <v>147</v>
      </c>
      <c r="I26" s="215" t="s">
        <v>163</v>
      </c>
      <c r="J26" s="215" t="s">
        <v>163</v>
      </c>
      <c r="K26" s="215" t="s">
        <v>163</v>
      </c>
      <c r="L26" s="215"/>
      <c r="M26" s="215"/>
      <c r="N26" s="215"/>
      <c r="O26" s="67">
        <f t="shared" si="0"/>
        <v>0</v>
      </c>
      <c r="P26" s="51" t="e">
        <f t="shared" si="1"/>
        <v>#VALUE!</v>
      </c>
      <c r="Q26" s="68">
        <f t="shared" si="2"/>
        <v>0</v>
      </c>
    </row>
    <row r="27" spans="1:17" ht="15">
      <c r="A27" s="513" t="s">
        <v>124</v>
      </c>
      <c r="B27" s="53" t="s">
        <v>35</v>
      </c>
      <c r="C27" s="53"/>
      <c r="D27" s="53"/>
      <c r="E27" s="83" t="s">
        <v>119</v>
      </c>
      <c r="F27" s="70">
        <f>10*500</f>
        <v>5000</v>
      </c>
      <c r="G27" s="215" t="s">
        <v>147</v>
      </c>
      <c r="H27" s="215" t="s">
        <v>147</v>
      </c>
      <c r="I27" s="215" t="s">
        <v>163</v>
      </c>
      <c r="J27" s="215" t="s">
        <v>163</v>
      </c>
      <c r="K27" s="215" t="s">
        <v>163</v>
      </c>
      <c r="L27" s="215"/>
      <c r="M27" s="215"/>
      <c r="N27" s="215"/>
      <c r="O27" s="67">
        <f t="shared" si="0"/>
        <v>0</v>
      </c>
      <c r="P27" s="51" t="e">
        <f t="shared" si="1"/>
        <v>#VALUE!</v>
      </c>
      <c r="Q27" s="68">
        <f t="shared" si="2"/>
        <v>0</v>
      </c>
    </row>
    <row r="28" spans="1:17" ht="15">
      <c r="A28" s="513" t="s">
        <v>22</v>
      </c>
      <c r="B28" s="53" t="s">
        <v>35</v>
      </c>
      <c r="C28" s="53"/>
      <c r="D28" s="53"/>
      <c r="E28" s="53"/>
      <c r="F28" s="70"/>
      <c r="G28" s="215" t="s">
        <v>147</v>
      </c>
      <c r="H28" s="215" t="s">
        <v>147</v>
      </c>
      <c r="I28" s="215" t="s">
        <v>163</v>
      </c>
      <c r="J28" s="215" t="s">
        <v>163</v>
      </c>
      <c r="K28" s="215" t="s">
        <v>163</v>
      </c>
      <c r="L28" s="215"/>
      <c r="M28" s="215"/>
      <c r="N28" s="215"/>
      <c r="O28" s="67">
        <f t="shared" si="0"/>
        <v>0</v>
      </c>
      <c r="P28" s="51" t="e">
        <f t="shared" si="1"/>
        <v>#VALUE!</v>
      </c>
      <c r="Q28" s="68">
        <f t="shared" si="2"/>
        <v>0</v>
      </c>
    </row>
    <row r="29" spans="1:17" ht="15">
      <c r="A29" s="513" t="s">
        <v>82</v>
      </c>
      <c r="B29" s="53" t="s">
        <v>35</v>
      </c>
      <c r="C29" s="53"/>
      <c r="D29" s="53">
        <v>0.3</v>
      </c>
      <c r="E29" s="53" t="s">
        <v>116</v>
      </c>
      <c r="F29" s="70"/>
      <c r="G29" s="215" t="s">
        <v>147</v>
      </c>
      <c r="H29" s="215" t="s">
        <v>147</v>
      </c>
      <c r="I29" s="215" t="s">
        <v>163</v>
      </c>
      <c r="J29" s="215" t="s">
        <v>163</v>
      </c>
      <c r="K29" s="215" t="s">
        <v>163</v>
      </c>
      <c r="L29" s="215"/>
      <c r="M29" s="215"/>
      <c r="N29" s="215"/>
      <c r="O29" s="67">
        <f t="shared" si="0"/>
        <v>0</v>
      </c>
      <c r="P29" s="51" t="e">
        <f t="shared" si="1"/>
        <v>#VALUE!</v>
      </c>
      <c r="Q29" s="68">
        <f t="shared" si="2"/>
        <v>0</v>
      </c>
    </row>
    <row r="30" spans="1:17" ht="15">
      <c r="A30" s="513" t="s">
        <v>83</v>
      </c>
      <c r="B30" s="53" t="s">
        <v>35</v>
      </c>
      <c r="C30" s="53"/>
      <c r="D30" s="53">
        <v>1.9</v>
      </c>
      <c r="E30" s="83" t="s">
        <v>117</v>
      </c>
      <c r="F30" s="70">
        <v>5</v>
      </c>
      <c r="G30" s="215" t="s">
        <v>147</v>
      </c>
      <c r="H30" s="215" t="s">
        <v>147</v>
      </c>
      <c r="I30" s="215" t="s">
        <v>163</v>
      </c>
      <c r="J30" s="215" t="s">
        <v>163</v>
      </c>
      <c r="K30" s="215" t="s">
        <v>163</v>
      </c>
      <c r="L30" s="215"/>
      <c r="M30" s="215"/>
      <c r="N30" s="215"/>
      <c r="O30" s="67">
        <f t="shared" si="0"/>
        <v>0</v>
      </c>
      <c r="P30" s="51" t="e">
        <f t="shared" si="1"/>
        <v>#VALUE!</v>
      </c>
      <c r="Q30" s="68">
        <f t="shared" si="2"/>
        <v>0</v>
      </c>
    </row>
    <row r="31" spans="1:17" ht="15">
      <c r="A31" s="513" t="s">
        <v>19</v>
      </c>
      <c r="B31" s="53" t="s">
        <v>35</v>
      </c>
      <c r="C31" s="53"/>
      <c r="D31" s="53"/>
      <c r="E31" s="53"/>
      <c r="F31" s="70"/>
      <c r="G31" s="215" t="s">
        <v>147</v>
      </c>
      <c r="H31" s="215" t="s">
        <v>147</v>
      </c>
      <c r="I31" s="215" t="s">
        <v>163</v>
      </c>
      <c r="J31" s="215" t="s">
        <v>163</v>
      </c>
      <c r="K31" s="215" t="s">
        <v>163</v>
      </c>
      <c r="L31" s="215"/>
      <c r="M31" s="215"/>
      <c r="N31" s="215"/>
      <c r="O31" s="67">
        <f t="shared" si="0"/>
        <v>0</v>
      </c>
      <c r="P31" s="51" t="e">
        <f t="shared" si="1"/>
        <v>#VALUE!</v>
      </c>
      <c r="Q31" s="68">
        <f t="shared" si="2"/>
        <v>0</v>
      </c>
    </row>
    <row r="32" spans="1:17" ht="15">
      <c r="A32" s="513" t="s">
        <v>277</v>
      </c>
      <c r="B32" s="53" t="s">
        <v>134</v>
      </c>
      <c r="C32" s="53"/>
      <c r="D32" s="53"/>
      <c r="E32" s="53"/>
      <c r="F32" s="70"/>
      <c r="G32" s="215" t="s">
        <v>147</v>
      </c>
      <c r="H32" s="215" t="s">
        <v>147</v>
      </c>
      <c r="I32" s="215" t="s">
        <v>163</v>
      </c>
      <c r="J32" s="215" t="s">
        <v>163</v>
      </c>
      <c r="K32" s="215" t="s">
        <v>163</v>
      </c>
      <c r="L32" s="215"/>
      <c r="M32" s="215"/>
      <c r="N32" s="215"/>
      <c r="O32" s="67">
        <f t="shared" si="0"/>
        <v>0</v>
      </c>
      <c r="P32" s="51" t="e">
        <f t="shared" si="1"/>
        <v>#VALUE!</v>
      </c>
      <c r="Q32" s="68">
        <f t="shared" si="2"/>
        <v>0</v>
      </c>
    </row>
    <row r="33" spans="1:17" ht="15">
      <c r="A33" s="495" t="s">
        <v>42</v>
      </c>
      <c r="B33" s="10"/>
      <c r="C33" s="13"/>
      <c r="D33" s="13"/>
      <c r="E33" s="13"/>
      <c r="F33" s="115"/>
      <c r="G33" s="128"/>
      <c r="H33" s="215"/>
      <c r="I33" s="215"/>
      <c r="J33" s="215"/>
      <c r="K33" s="215"/>
      <c r="L33" s="128"/>
      <c r="M33" s="128"/>
      <c r="N33" s="128"/>
      <c r="O33" s="146"/>
      <c r="P33" s="149"/>
      <c r="Q33" s="148"/>
    </row>
    <row r="34" spans="1:17" ht="15">
      <c r="A34" s="515" t="s">
        <v>43</v>
      </c>
      <c r="B34" s="53" t="s">
        <v>134</v>
      </c>
      <c r="C34" s="117">
        <v>6000</v>
      </c>
      <c r="D34" s="117"/>
      <c r="E34" s="117"/>
      <c r="F34" s="118"/>
      <c r="G34" s="276" t="s">
        <v>147</v>
      </c>
      <c r="H34" s="215" t="s">
        <v>147</v>
      </c>
      <c r="I34" s="215" t="s">
        <v>163</v>
      </c>
      <c r="J34" s="215" t="s">
        <v>163</v>
      </c>
      <c r="K34" s="215" t="s">
        <v>163</v>
      </c>
      <c r="L34" s="276"/>
      <c r="M34" s="276"/>
      <c r="N34" s="276"/>
      <c r="O34" s="67">
        <f t="shared" si="0"/>
        <v>0</v>
      </c>
      <c r="P34" s="51" t="e">
        <f t="shared" si="1"/>
        <v>#VALUE!</v>
      </c>
      <c r="Q34" s="74" t="s">
        <v>39</v>
      </c>
    </row>
    <row r="35" spans="1:17" ht="15">
      <c r="A35" s="516" t="s">
        <v>137</v>
      </c>
      <c r="B35" s="53" t="s">
        <v>134</v>
      </c>
      <c r="C35" s="50" t="s">
        <v>102</v>
      </c>
      <c r="D35" s="117"/>
      <c r="E35" s="117"/>
      <c r="F35" s="118"/>
      <c r="G35" s="276" t="s">
        <v>147</v>
      </c>
      <c r="H35" s="215" t="s">
        <v>147</v>
      </c>
      <c r="I35" s="215" t="s">
        <v>163</v>
      </c>
      <c r="J35" s="215" t="s">
        <v>163</v>
      </c>
      <c r="K35" s="215" t="s">
        <v>163</v>
      </c>
      <c r="L35" s="276"/>
      <c r="M35" s="276"/>
      <c r="N35" s="276"/>
      <c r="O35" s="67">
        <f t="shared" si="0"/>
        <v>0</v>
      </c>
      <c r="P35" s="51" t="e">
        <f t="shared" si="1"/>
        <v>#VALUE!</v>
      </c>
      <c r="Q35" s="74" t="s">
        <v>157</v>
      </c>
    </row>
    <row r="36" spans="1:17" ht="15">
      <c r="A36" s="516" t="s">
        <v>138</v>
      </c>
      <c r="B36" s="53" t="s">
        <v>134</v>
      </c>
      <c r="C36" s="117"/>
      <c r="D36" s="117"/>
      <c r="E36" s="117"/>
      <c r="F36" s="118"/>
      <c r="G36" s="276" t="s">
        <v>147</v>
      </c>
      <c r="H36" s="215" t="s">
        <v>147</v>
      </c>
      <c r="I36" s="215" t="s">
        <v>163</v>
      </c>
      <c r="J36" s="215" t="s">
        <v>163</v>
      </c>
      <c r="K36" s="215" t="s">
        <v>163</v>
      </c>
      <c r="L36" s="276"/>
      <c r="M36" s="276"/>
      <c r="N36" s="276"/>
      <c r="O36" s="67">
        <f t="shared" si="0"/>
        <v>0</v>
      </c>
      <c r="P36" s="51" t="e">
        <f t="shared" si="1"/>
        <v>#VALUE!</v>
      </c>
      <c r="Q36" s="74" t="s">
        <v>158</v>
      </c>
    </row>
    <row r="37" spans="1:17" ht="15">
      <c r="A37" s="516" t="s">
        <v>139</v>
      </c>
      <c r="B37" s="53" t="s">
        <v>134</v>
      </c>
      <c r="C37" s="117"/>
      <c r="D37" s="117"/>
      <c r="E37" s="117"/>
      <c r="F37" s="118"/>
      <c r="G37" s="276" t="s">
        <v>147</v>
      </c>
      <c r="H37" s="215" t="s">
        <v>147</v>
      </c>
      <c r="I37" s="215" t="s">
        <v>163</v>
      </c>
      <c r="J37" s="215" t="s">
        <v>163</v>
      </c>
      <c r="K37" s="215" t="s">
        <v>163</v>
      </c>
      <c r="L37" s="276"/>
      <c r="M37" s="276"/>
      <c r="N37" s="276"/>
      <c r="O37" s="67">
        <f t="shared" si="0"/>
        <v>0</v>
      </c>
      <c r="P37" s="51" t="e">
        <f t="shared" si="1"/>
        <v>#VALUE!</v>
      </c>
      <c r="Q37" s="74" t="s">
        <v>159</v>
      </c>
    </row>
    <row r="38" spans="1:17" ht="15">
      <c r="A38" s="516" t="s">
        <v>278</v>
      </c>
      <c r="B38" s="53" t="s">
        <v>134</v>
      </c>
      <c r="C38" s="50"/>
      <c r="D38" s="50" t="s">
        <v>143</v>
      </c>
      <c r="E38" s="50"/>
      <c r="F38" s="68"/>
      <c r="G38" s="276" t="s">
        <v>147</v>
      </c>
      <c r="H38" s="215" t="s">
        <v>147</v>
      </c>
      <c r="I38" s="215" t="s">
        <v>163</v>
      </c>
      <c r="J38" s="215" t="s">
        <v>163</v>
      </c>
      <c r="K38" s="215" t="s">
        <v>163</v>
      </c>
      <c r="L38" s="276"/>
      <c r="M38" s="276"/>
      <c r="N38" s="276"/>
      <c r="O38" s="67">
        <f t="shared" si="0"/>
        <v>0</v>
      </c>
      <c r="P38" s="51" t="e">
        <f t="shared" si="1"/>
        <v>#VALUE!</v>
      </c>
      <c r="Q38" s="74" t="s">
        <v>160</v>
      </c>
    </row>
    <row r="39" spans="1:17" ht="15">
      <c r="A39" s="513" t="s">
        <v>38</v>
      </c>
      <c r="B39" s="53" t="s">
        <v>35</v>
      </c>
      <c r="C39" s="53"/>
      <c r="D39" s="53">
        <v>0.32</v>
      </c>
      <c r="E39" s="53"/>
      <c r="F39" s="70"/>
      <c r="G39" s="276" t="s">
        <v>147</v>
      </c>
      <c r="H39" s="215" t="s">
        <v>147</v>
      </c>
      <c r="I39" s="215" t="s">
        <v>163</v>
      </c>
      <c r="J39" s="215" t="s">
        <v>163</v>
      </c>
      <c r="K39" s="215" t="s">
        <v>163</v>
      </c>
      <c r="L39" s="276"/>
      <c r="M39" s="276"/>
      <c r="N39" s="276"/>
      <c r="O39" s="67">
        <f t="shared" si="0"/>
        <v>0</v>
      </c>
      <c r="P39" s="51" t="e">
        <f t="shared" si="1"/>
        <v>#VALUE!</v>
      </c>
      <c r="Q39" s="74" t="s">
        <v>161</v>
      </c>
    </row>
    <row r="40" spans="1:17" ht="15.75" thickBot="1">
      <c r="A40" s="565" t="s">
        <v>337</v>
      </c>
      <c r="B40" s="99" t="s">
        <v>35</v>
      </c>
      <c r="C40" s="99"/>
      <c r="D40" s="99">
        <v>0.008</v>
      </c>
      <c r="E40" s="99" t="s">
        <v>120</v>
      </c>
      <c r="F40" s="120"/>
      <c r="G40" s="315" t="s">
        <v>147</v>
      </c>
      <c r="H40" s="295" t="s">
        <v>147</v>
      </c>
      <c r="I40" s="215" t="s">
        <v>163</v>
      </c>
      <c r="J40" s="215" t="s">
        <v>163</v>
      </c>
      <c r="K40" s="215" t="s">
        <v>163</v>
      </c>
      <c r="L40" s="315"/>
      <c r="M40" s="317"/>
      <c r="N40" s="315"/>
      <c r="O40" s="301">
        <f t="shared" si="0"/>
        <v>0</v>
      </c>
      <c r="P40" s="310" t="e">
        <f t="shared" si="1"/>
        <v>#VALUE!</v>
      </c>
      <c r="Q40" s="316" t="s">
        <v>162</v>
      </c>
    </row>
    <row r="41" spans="7:17" ht="15.75">
      <c r="G41" s="314"/>
      <c r="H41" s="314"/>
      <c r="I41" s="314"/>
      <c r="J41" s="314"/>
      <c r="K41" s="314"/>
      <c r="L41" s="314"/>
      <c r="N41" s="314"/>
      <c r="P41" s="314"/>
      <c r="Q41" s="314"/>
    </row>
    <row r="42" spans="1:15" ht="15">
      <c r="A42" s="204" t="s">
        <v>24</v>
      </c>
      <c r="B42" s="102"/>
      <c r="C42" s="102"/>
      <c r="D42" s="102"/>
      <c r="E42" s="102"/>
      <c r="F42" s="102"/>
      <c r="G42" s="9"/>
      <c r="H42" s="9"/>
      <c r="I42" s="9"/>
      <c r="J42" s="9"/>
      <c r="K42" s="9"/>
      <c r="L42" s="9"/>
      <c r="M42" s="9"/>
      <c r="N42" s="9"/>
      <c r="O42" s="102"/>
    </row>
    <row r="43" spans="1:15" ht="15">
      <c r="A43" s="391" t="s">
        <v>111</v>
      </c>
      <c r="B43" s="102"/>
      <c r="C43" s="102"/>
      <c r="D43" s="102"/>
      <c r="E43" s="102"/>
      <c r="F43" s="102"/>
      <c r="G43" s="9"/>
      <c r="H43" s="9"/>
      <c r="I43" s="9"/>
      <c r="J43" s="9"/>
      <c r="K43" s="9"/>
      <c r="L43" s="9"/>
      <c r="M43" s="9"/>
      <c r="N43" s="9"/>
      <c r="O43" s="102"/>
    </row>
    <row r="44" spans="1:15" ht="15">
      <c r="A44" s="392" t="s">
        <v>49</v>
      </c>
      <c r="B44" s="102"/>
      <c r="C44" s="102"/>
      <c r="D44" s="102"/>
      <c r="E44" s="102"/>
      <c r="F44" s="102"/>
      <c r="G44" s="9"/>
      <c r="H44" s="9"/>
      <c r="I44" s="9"/>
      <c r="J44" s="9"/>
      <c r="K44" s="9"/>
      <c r="L44" s="9"/>
      <c r="M44" s="9"/>
      <c r="N44" s="9"/>
      <c r="O44" s="102"/>
    </row>
    <row r="45" spans="1:15" ht="15">
      <c r="A45" s="364" t="s">
        <v>112</v>
      </c>
      <c r="B45" s="102"/>
      <c r="C45" s="102"/>
      <c r="D45" s="102"/>
      <c r="E45" s="102"/>
      <c r="F45" s="102"/>
      <c r="G45" s="17"/>
      <c r="H45" s="17"/>
      <c r="I45" s="17"/>
      <c r="J45" s="17"/>
      <c r="K45" s="17"/>
      <c r="L45" s="17"/>
      <c r="M45" s="17"/>
      <c r="N45" s="17"/>
      <c r="O45" s="102"/>
    </row>
    <row r="46" spans="1:15" ht="15">
      <c r="A46" s="365" t="s">
        <v>250</v>
      </c>
      <c r="B46" s="102"/>
      <c r="C46" s="102"/>
      <c r="D46" s="102"/>
      <c r="E46" s="102"/>
      <c r="F46" s="102"/>
      <c r="G46" s="205"/>
      <c r="H46" s="205"/>
      <c r="I46" s="205"/>
      <c r="J46" s="205"/>
      <c r="K46" s="205"/>
      <c r="L46" s="205"/>
      <c r="M46" s="205"/>
      <c r="N46" s="205"/>
      <c r="O46" s="102"/>
    </row>
    <row r="47" spans="1:15" ht="15">
      <c r="A47" s="366" t="s">
        <v>251</v>
      </c>
      <c r="B47" s="102"/>
      <c r="C47" s="102"/>
      <c r="D47" s="102"/>
      <c r="E47" s="102"/>
      <c r="F47" s="102"/>
      <c r="G47" s="205"/>
      <c r="H47" s="205"/>
      <c r="I47" s="205"/>
      <c r="J47" s="205"/>
      <c r="K47" s="205"/>
      <c r="L47" s="205"/>
      <c r="M47" s="205"/>
      <c r="N47" s="205"/>
      <c r="O47" s="102"/>
    </row>
    <row r="48" spans="1:15" ht="15">
      <c r="A48" s="367" t="s">
        <v>252</v>
      </c>
      <c r="B48" s="102"/>
      <c r="C48" s="102"/>
      <c r="D48" s="102"/>
      <c r="E48" s="102"/>
      <c r="F48" s="102"/>
      <c r="G48" s="205"/>
      <c r="H48" s="205"/>
      <c r="I48" s="205"/>
      <c r="J48" s="205"/>
      <c r="K48" s="205"/>
      <c r="L48" s="205"/>
      <c r="M48" s="205"/>
      <c r="N48" s="205"/>
      <c r="O48" s="102"/>
    </row>
    <row r="49" spans="1:15" ht="15">
      <c r="A49" s="367" t="s">
        <v>253</v>
      </c>
      <c r="B49" s="102"/>
      <c r="C49" s="102"/>
      <c r="D49" s="102"/>
      <c r="E49" s="102"/>
      <c r="F49" s="102"/>
      <c r="G49" s="206"/>
      <c r="H49" s="206"/>
      <c r="I49" s="206"/>
      <c r="J49" s="206"/>
      <c r="K49" s="206"/>
      <c r="L49" s="206"/>
      <c r="M49" s="206"/>
      <c r="N49" s="206"/>
      <c r="O49" s="102"/>
    </row>
    <row r="50" spans="1:15" ht="15">
      <c r="A50" s="368" t="s">
        <v>268</v>
      </c>
      <c r="B50" s="88"/>
      <c r="C50" s="88"/>
      <c r="D50" s="88"/>
      <c r="E50" s="88"/>
      <c r="F50" s="88"/>
      <c r="G50" s="235"/>
      <c r="H50" s="235"/>
      <c r="I50" s="235"/>
      <c r="J50" s="235"/>
      <c r="K50" s="235"/>
      <c r="L50" s="235"/>
      <c r="M50" s="235"/>
      <c r="N50" s="235"/>
      <c r="O50" s="88"/>
    </row>
    <row r="51" spans="1:15" ht="15">
      <c r="A51" s="369" t="s">
        <v>103</v>
      </c>
      <c r="B51" s="163"/>
      <c r="C51" s="163"/>
      <c r="D51" s="163"/>
      <c r="E51" s="163"/>
      <c r="F51" s="163"/>
      <c r="G51" s="235"/>
      <c r="H51" s="235"/>
      <c r="I51" s="235"/>
      <c r="J51" s="235"/>
      <c r="K51" s="235"/>
      <c r="L51" s="235"/>
      <c r="M51" s="235"/>
      <c r="N51" s="235"/>
      <c r="O51" s="163"/>
    </row>
    <row r="52" spans="1:15" ht="15">
      <c r="A52" s="368" t="s">
        <v>140</v>
      </c>
      <c r="B52" s="88"/>
      <c r="C52" s="88"/>
      <c r="D52" s="88"/>
      <c r="E52" s="88"/>
      <c r="F52" s="88"/>
      <c r="G52" s="235"/>
      <c r="H52" s="235"/>
      <c r="I52" s="235"/>
      <c r="J52" s="235"/>
      <c r="K52" s="235"/>
      <c r="L52" s="235"/>
      <c r="M52" s="235"/>
      <c r="N52" s="235"/>
      <c r="O52" s="88"/>
    </row>
    <row r="53" spans="1:15" ht="15">
      <c r="A53" s="392" t="s">
        <v>255</v>
      </c>
      <c r="B53" s="102"/>
      <c r="C53" s="102"/>
      <c r="D53" s="102"/>
      <c r="E53" s="102"/>
      <c r="F53" s="102"/>
      <c r="G53" s="235"/>
      <c r="H53" s="235"/>
      <c r="I53" s="235"/>
      <c r="J53" s="235"/>
      <c r="K53" s="235"/>
      <c r="L53" s="235"/>
      <c r="M53" s="235"/>
      <c r="N53" s="235"/>
      <c r="O53" s="102"/>
    </row>
    <row r="54" spans="1:15" ht="15">
      <c r="A54" s="392" t="s">
        <v>256</v>
      </c>
      <c r="B54" s="102"/>
      <c r="C54" s="102"/>
      <c r="D54" s="102"/>
      <c r="E54" s="102"/>
      <c r="F54" s="102"/>
      <c r="G54" s="235"/>
      <c r="H54" s="235"/>
      <c r="I54" s="235"/>
      <c r="J54" s="235"/>
      <c r="K54" s="235"/>
      <c r="L54" s="235"/>
      <c r="M54" s="235"/>
      <c r="N54" s="235"/>
      <c r="O54" s="102"/>
    </row>
    <row r="55" spans="1:15" ht="15">
      <c r="A55" s="392" t="s">
        <v>257</v>
      </c>
      <c r="B55" s="102"/>
      <c r="C55" s="102"/>
      <c r="D55" s="102"/>
      <c r="E55" s="102"/>
      <c r="F55" s="102"/>
      <c r="G55" s="205"/>
      <c r="H55" s="205"/>
      <c r="I55" s="205"/>
      <c r="J55" s="205"/>
      <c r="K55" s="205"/>
      <c r="L55" s="205"/>
      <c r="M55" s="205"/>
      <c r="N55" s="205"/>
      <c r="O55" s="102"/>
    </row>
    <row r="56" spans="1:15" ht="15">
      <c r="A56" s="204" t="s">
        <v>145</v>
      </c>
      <c r="B56" s="102"/>
      <c r="C56" s="102"/>
      <c r="D56" s="102"/>
      <c r="E56" s="102"/>
      <c r="F56" s="102"/>
      <c r="G56" s="9"/>
      <c r="H56" s="9"/>
      <c r="I56" s="9"/>
      <c r="J56" s="9"/>
      <c r="K56" s="9"/>
      <c r="L56" s="9"/>
      <c r="M56" s="9"/>
      <c r="N56" s="9"/>
      <c r="O56" s="102"/>
    </row>
    <row r="57" spans="1:15" ht="15">
      <c r="A57" s="204" t="s">
        <v>146</v>
      </c>
      <c r="B57" s="102"/>
      <c r="C57" s="102"/>
      <c r="D57" s="102"/>
      <c r="E57" s="102"/>
      <c r="F57" s="102"/>
      <c r="G57" s="205"/>
      <c r="H57" s="205"/>
      <c r="I57" s="205"/>
      <c r="J57" s="205"/>
      <c r="K57" s="205"/>
      <c r="L57" s="205"/>
      <c r="M57" s="205"/>
      <c r="N57" s="205"/>
      <c r="O57" s="102"/>
    </row>
    <row r="58" spans="1:15" ht="15">
      <c r="A58" s="204" t="s">
        <v>167</v>
      </c>
      <c r="B58" s="102"/>
      <c r="C58" s="102"/>
      <c r="D58" s="102"/>
      <c r="E58" s="102"/>
      <c r="F58" s="102"/>
      <c r="G58" s="205"/>
      <c r="H58" s="205"/>
      <c r="I58" s="205"/>
      <c r="J58" s="205"/>
      <c r="K58" s="205"/>
      <c r="L58" s="205"/>
      <c r="M58" s="205"/>
      <c r="N58" s="205"/>
      <c r="O58" s="102"/>
    </row>
    <row r="59" spans="1:15" ht="15">
      <c r="A59" s="12" t="s">
        <v>168</v>
      </c>
      <c r="B59" s="19"/>
      <c r="C59" s="19"/>
      <c r="D59" s="102"/>
      <c r="E59" s="102"/>
      <c r="F59" s="102"/>
      <c r="G59" s="205"/>
      <c r="H59" s="205"/>
      <c r="I59" s="205"/>
      <c r="J59" s="205"/>
      <c r="K59" s="205"/>
      <c r="L59" s="205"/>
      <c r="M59" s="205"/>
      <c r="N59" s="205"/>
      <c r="O59" s="102"/>
    </row>
  </sheetData>
  <sheetProtection/>
  <mergeCells count="8">
    <mergeCell ref="A2:A3"/>
    <mergeCell ref="B2:B3"/>
    <mergeCell ref="E2:E3"/>
    <mergeCell ref="F2:F3"/>
    <mergeCell ref="A1:Q1"/>
    <mergeCell ref="O2:O3"/>
    <mergeCell ref="P2:P3"/>
    <mergeCell ref="Q2:Q3"/>
  </mergeCells>
  <conditionalFormatting sqref="P6:Q6 P7:P40 Q7:Q33">
    <cfRule type="cellIs" priority="9" dxfId="0" operator="lessThanOrEqual" stopIfTrue="1">
      <formula>#REF!</formula>
    </cfRule>
  </conditionalFormatting>
  <conditionalFormatting sqref="L33:N33 G33">
    <cfRule type="cellIs" priority="8" dxfId="0" operator="lessThanOrEqual" stopIfTrue="1">
      <formula>#REF!</formula>
    </cfRule>
  </conditionalFormatting>
  <conditionalFormatting sqref="Q34:Q40">
    <cfRule type="cellIs" priority="6" dxfId="0" operator="lessThanOrEqual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1"/>
  <sheetViews>
    <sheetView zoomScale="90" zoomScaleNormal="90" zoomScaleSheetLayoutView="87" zoomScalePageLayoutView="90" workbookViewId="0" topLeftCell="A1">
      <selection activeCell="A1" sqref="A1:Q1"/>
    </sheetView>
  </sheetViews>
  <sheetFormatPr defaultColWidth="8.88671875" defaultRowHeight="15"/>
  <cols>
    <col min="1" max="1" width="23.10546875" style="609" customWidth="1"/>
    <col min="6" max="6" width="10.4453125" style="0" bestFit="1" customWidth="1"/>
  </cols>
  <sheetData>
    <row r="1" spans="1:17" ht="21" customHeight="1" thickBot="1">
      <c r="A1" s="1110" t="s">
        <v>231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</row>
    <row r="2" spans="1:17" s="609" customFormat="1" ht="53.25" thickBot="1">
      <c r="A2" s="983" t="s">
        <v>13</v>
      </c>
      <c r="B2" s="983" t="s">
        <v>11</v>
      </c>
      <c r="C2" s="574" t="s">
        <v>258</v>
      </c>
      <c r="D2" s="407" t="s">
        <v>259</v>
      </c>
      <c r="E2" s="1054" t="s">
        <v>260</v>
      </c>
      <c r="F2" s="983" t="s">
        <v>261</v>
      </c>
      <c r="G2" s="386" t="s">
        <v>242</v>
      </c>
      <c r="H2" s="356" t="s">
        <v>263</v>
      </c>
      <c r="I2" s="386" t="s">
        <v>309</v>
      </c>
      <c r="J2" s="386" t="s">
        <v>332</v>
      </c>
      <c r="K2" s="385" t="s">
        <v>350</v>
      </c>
      <c r="L2" s="386" t="s">
        <v>245</v>
      </c>
      <c r="M2" s="356" t="s">
        <v>246</v>
      </c>
      <c r="N2" s="386" t="s">
        <v>247</v>
      </c>
      <c r="O2" s="1111" t="s">
        <v>107</v>
      </c>
      <c r="P2" s="1113" t="s">
        <v>109</v>
      </c>
      <c r="Q2" s="1115" t="s">
        <v>108</v>
      </c>
    </row>
    <row r="3" spans="1:17" s="609" customFormat="1" ht="44.25" customHeight="1">
      <c r="A3" s="1014"/>
      <c r="B3" s="1014"/>
      <c r="C3" s="408" t="s">
        <v>101</v>
      </c>
      <c r="D3" s="408">
        <v>0.95</v>
      </c>
      <c r="E3" s="1108"/>
      <c r="F3" s="1014"/>
      <c r="G3" s="358" t="s">
        <v>308</v>
      </c>
      <c r="H3" s="400" t="s">
        <v>306</v>
      </c>
      <c r="I3" s="358" t="s">
        <v>313</v>
      </c>
      <c r="J3" s="358" t="s">
        <v>329</v>
      </c>
      <c r="K3" s="358" t="s">
        <v>351</v>
      </c>
      <c r="L3" s="358" t="s">
        <v>269</v>
      </c>
      <c r="M3" s="400" t="s">
        <v>269</v>
      </c>
      <c r="N3" s="358" t="s">
        <v>269</v>
      </c>
      <c r="O3" s="1112"/>
      <c r="P3" s="1114"/>
      <c r="Q3" s="1116"/>
    </row>
    <row r="4" spans="1:17" ht="1.5" customHeight="1" hidden="1">
      <c r="A4" s="359" t="s">
        <v>71</v>
      </c>
      <c r="B4" s="36"/>
      <c r="C4" s="100" t="s">
        <v>100</v>
      </c>
      <c r="D4" s="100">
        <v>0.95</v>
      </c>
      <c r="E4" s="48"/>
      <c r="F4" s="82"/>
      <c r="G4" s="40"/>
      <c r="H4" s="40"/>
      <c r="I4" s="40"/>
      <c r="J4" s="40"/>
      <c r="K4" s="40"/>
      <c r="L4" s="40"/>
      <c r="M4" s="40"/>
      <c r="N4" s="40"/>
      <c r="O4" s="65"/>
      <c r="P4" s="41"/>
      <c r="Q4" s="66"/>
    </row>
    <row r="5" spans="1:17" s="2" customFormat="1" ht="12">
      <c r="A5" s="389"/>
      <c r="B5" s="197"/>
      <c r="C5" s="202"/>
      <c r="D5" s="202"/>
      <c r="E5" s="197"/>
      <c r="F5" s="198"/>
      <c r="G5" s="219"/>
      <c r="H5" s="219"/>
      <c r="I5" s="219"/>
      <c r="J5" s="219"/>
      <c r="K5" s="219"/>
      <c r="L5" s="219"/>
      <c r="M5" s="219"/>
      <c r="N5" s="219"/>
      <c r="O5" s="111"/>
      <c r="P5" s="112"/>
      <c r="Q5" s="113"/>
    </row>
    <row r="6" spans="1:17" s="2" customFormat="1" ht="12">
      <c r="A6" s="360" t="s">
        <v>374</v>
      </c>
      <c r="B6" s="50" t="s">
        <v>35</v>
      </c>
      <c r="C6" s="50"/>
      <c r="D6" s="50"/>
      <c r="E6" s="50"/>
      <c r="F6" s="68"/>
      <c r="G6" s="215" t="s">
        <v>147</v>
      </c>
      <c r="H6" s="215" t="s">
        <v>147</v>
      </c>
      <c r="I6" s="215">
        <v>609</v>
      </c>
      <c r="J6" s="215">
        <v>590</v>
      </c>
      <c r="K6" s="215">
        <v>730</v>
      </c>
      <c r="L6" s="215"/>
      <c r="M6" s="215"/>
      <c r="N6" s="215"/>
      <c r="O6" s="67">
        <f>MIN(G6:J6)</f>
        <v>590</v>
      </c>
      <c r="P6" s="51">
        <f>(I6+J6)/2</f>
        <v>599.5</v>
      </c>
      <c r="Q6" s="68">
        <f>MAX(G6:J6)</f>
        <v>609</v>
      </c>
    </row>
    <row r="7" spans="1:17" s="2" customFormat="1" ht="12">
      <c r="A7" s="361" t="s">
        <v>16</v>
      </c>
      <c r="B7" s="50" t="s">
        <v>35</v>
      </c>
      <c r="C7" s="50"/>
      <c r="D7" s="50">
        <v>0.055</v>
      </c>
      <c r="E7" s="50"/>
      <c r="F7" s="68"/>
      <c r="G7" s="215" t="s">
        <v>147</v>
      </c>
      <c r="H7" s="215" t="s">
        <v>147</v>
      </c>
      <c r="I7" s="275">
        <v>1.99</v>
      </c>
      <c r="J7" s="275">
        <v>0.39</v>
      </c>
      <c r="K7" s="275">
        <v>0.1</v>
      </c>
      <c r="L7" s="278"/>
      <c r="M7" s="215"/>
      <c r="N7" s="215"/>
      <c r="O7" s="67">
        <f aca="true" t="shared" si="0" ref="O7:O51">MIN(G7:J7)</f>
        <v>0.39</v>
      </c>
      <c r="P7" s="51">
        <f aca="true" t="shared" si="1" ref="P7:P51">(I7+J7)/2</f>
        <v>1.19</v>
      </c>
      <c r="Q7" s="68">
        <f aca="true" t="shared" si="2" ref="Q7:Q51">MAX(G7:J7)</f>
        <v>1.99</v>
      </c>
    </row>
    <row r="8" spans="1:17" s="2" customFormat="1" ht="12">
      <c r="A8" s="361" t="s">
        <v>370</v>
      </c>
      <c r="B8" s="50" t="s">
        <v>35</v>
      </c>
      <c r="C8" s="50"/>
      <c r="D8" s="50">
        <v>0.055</v>
      </c>
      <c r="E8" s="50"/>
      <c r="F8" s="68"/>
      <c r="G8" s="215" t="s">
        <v>147</v>
      </c>
      <c r="H8" s="215" t="s">
        <v>147</v>
      </c>
      <c r="I8" s="215" t="s">
        <v>147</v>
      </c>
      <c r="J8" s="215" t="s">
        <v>147</v>
      </c>
      <c r="K8" s="215" t="s">
        <v>362</v>
      </c>
      <c r="L8" s="215"/>
      <c r="M8" s="215"/>
      <c r="N8" s="215"/>
      <c r="O8" s="67">
        <f>MIN(G8:J8)</f>
        <v>0</v>
      </c>
      <c r="P8" s="51" t="e">
        <f>(I8+J8)/2</f>
        <v>#VALUE!</v>
      </c>
      <c r="Q8" s="68">
        <f>MAX(G8:J8)</f>
        <v>0</v>
      </c>
    </row>
    <row r="9" spans="1:17" s="2" customFormat="1" ht="12">
      <c r="A9" s="361" t="s">
        <v>375</v>
      </c>
      <c r="B9" s="50" t="s">
        <v>35</v>
      </c>
      <c r="C9" s="53"/>
      <c r="D9" s="53">
        <v>0.9</v>
      </c>
      <c r="E9" s="53"/>
      <c r="F9" s="70"/>
      <c r="G9" s="215" t="s">
        <v>147</v>
      </c>
      <c r="H9" s="215" t="s">
        <v>147</v>
      </c>
      <c r="I9" s="215">
        <v>0.19</v>
      </c>
      <c r="J9" s="275">
        <v>1.2</v>
      </c>
      <c r="K9" s="275">
        <v>1.5</v>
      </c>
      <c r="L9" s="278"/>
      <c r="M9" s="215"/>
      <c r="N9" s="215"/>
      <c r="O9" s="67">
        <f t="shared" si="0"/>
        <v>0.19</v>
      </c>
      <c r="P9" s="51">
        <f t="shared" si="1"/>
        <v>0.695</v>
      </c>
      <c r="Q9" s="68">
        <f t="shared" si="2"/>
        <v>1.2</v>
      </c>
    </row>
    <row r="10" spans="1:17" s="2" customFormat="1" ht="12">
      <c r="A10" s="361" t="s">
        <v>2</v>
      </c>
      <c r="B10" s="50" t="s">
        <v>35</v>
      </c>
      <c r="C10" s="53"/>
      <c r="D10" s="53">
        <v>0.013</v>
      </c>
      <c r="E10" s="53">
        <v>0.01</v>
      </c>
      <c r="F10" s="70">
        <v>0.1</v>
      </c>
      <c r="G10" s="215" t="s">
        <v>147</v>
      </c>
      <c r="H10" s="215" t="s">
        <v>147</v>
      </c>
      <c r="I10" s="215">
        <v>0.004</v>
      </c>
      <c r="J10" s="813">
        <v>0.004</v>
      </c>
      <c r="K10" s="215" t="s">
        <v>363</v>
      </c>
      <c r="L10" s="215"/>
      <c r="M10" s="215"/>
      <c r="N10" s="215"/>
      <c r="O10" s="67">
        <f t="shared" si="0"/>
        <v>0.004</v>
      </c>
      <c r="P10" s="51">
        <f t="shared" si="1"/>
        <v>0.004</v>
      </c>
      <c r="Q10" s="68">
        <f t="shared" si="2"/>
        <v>0.004</v>
      </c>
    </row>
    <row r="11" spans="1:17" s="2" customFormat="1" ht="12">
      <c r="A11" s="361" t="s">
        <v>352</v>
      </c>
      <c r="B11" s="50" t="s">
        <v>35</v>
      </c>
      <c r="C11" s="53"/>
      <c r="D11" s="53">
        <v>0.013</v>
      </c>
      <c r="E11" s="53">
        <v>0.01</v>
      </c>
      <c r="F11" s="70">
        <v>0.1</v>
      </c>
      <c r="G11" s="215" t="s">
        <v>147</v>
      </c>
      <c r="H11" s="215" t="s">
        <v>147</v>
      </c>
      <c r="I11" s="215" t="s">
        <v>147</v>
      </c>
      <c r="J11" s="215" t="s">
        <v>147</v>
      </c>
      <c r="K11" s="215" t="s">
        <v>363</v>
      </c>
      <c r="L11" s="215"/>
      <c r="M11" s="215"/>
      <c r="N11" s="215"/>
      <c r="O11" s="67">
        <f>MIN(G11:J11)</f>
        <v>0</v>
      </c>
      <c r="P11" s="51" t="e">
        <f>(I11+J11)/2</f>
        <v>#VALUE!</v>
      </c>
      <c r="Q11" s="68">
        <f>MAX(G11:J11)</f>
        <v>0</v>
      </c>
    </row>
    <row r="12" spans="1:17" s="2" customFormat="1" ht="12">
      <c r="A12" s="361" t="s">
        <v>3</v>
      </c>
      <c r="B12" s="50" t="s">
        <v>35</v>
      </c>
      <c r="C12" s="53"/>
      <c r="D12" s="53"/>
      <c r="E12" s="53">
        <v>0.7</v>
      </c>
      <c r="F12" s="70"/>
      <c r="G12" s="215" t="s">
        <v>147</v>
      </c>
      <c r="H12" s="215" t="s">
        <v>147</v>
      </c>
      <c r="I12" s="215">
        <v>0.059</v>
      </c>
      <c r="J12" s="215">
        <v>0.028</v>
      </c>
      <c r="K12" s="215">
        <v>0.02</v>
      </c>
      <c r="L12" s="215"/>
      <c r="M12" s="215"/>
      <c r="N12" s="215"/>
      <c r="O12" s="67">
        <f>MIN(G12:J12)</f>
        <v>0.028</v>
      </c>
      <c r="P12" s="51">
        <f t="shared" si="1"/>
        <v>0.0435</v>
      </c>
      <c r="Q12" s="68">
        <f>MAX(G12:J12)</f>
        <v>0.059</v>
      </c>
    </row>
    <row r="13" spans="1:17" s="2" customFormat="1" ht="12">
      <c r="A13" s="361" t="s">
        <v>353</v>
      </c>
      <c r="B13" s="50" t="s">
        <v>35</v>
      </c>
      <c r="C13" s="53"/>
      <c r="D13" s="53"/>
      <c r="E13" s="53"/>
      <c r="F13" s="70"/>
      <c r="G13" s="215" t="s">
        <v>147</v>
      </c>
      <c r="H13" s="215" t="s">
        <v>147</v>
      </c>
      <c r="I13" s="215" t="s">
        <v>147</v>
      </c>
      <c r="J13" s="215" t="s">
        <v>147</v>
      </c>
      <c r="K13" s="215">
        <v>0.02</v>
      </c>
      <c r="L13" s="215"/>
      <c r="M13" s="215"/>
      <c r="N13" s="215"/>
      <c r="O13" s="67">
        <f>MIN(G13:J13)</f>
        <v>0</v>
      </c>
      <c r="P13" s="51" t="e">
        <f>(I13+J13)/2</f>
        <v>#VALUE!</v>
      </c>
      <c r="Q13" s="68">
        <f>MAX(G13:J13)</f>
        <v>0</v>
      </c>
    </row>
    <row r="14" spans="1:17" s="2" customFormat="1" ht="12">
      <c r="A14" s="361" t="s">
        <v>126</v>
      </c>
      <c r="B14" s="50" t="s">
        <v>35</v>
      </c>
      <c r="C14" s="53"/>
      <c r="D14" s="53"/>
      <c r="E14" s="53"/>
      <c r="F14" s="70"/>
      <c r="G14" s="215" t="s">
        <v>147</v>
      </c>
      <c r="H14" s="215" t="s">
        <v>147</v>
      </c>
      <c r="I14" s="215" t="s">
        <v>14</v>
      </c>
      <c r="J14" s="215" t="s">
        <v>14</v>
      </c>
      <c r="K14" s="215" t="s">
        <v>365</v>
      </c>
      <c r="L14" s="215"/>
      <c r="M14" s="215"/>
      <c r="N14" s="215"/>
      <c r="O14" s="67">
        <f t="shared" si="0"/>
        <v>0</v>
      </c>
      <c r="P14" s="51" t="e">
        <f t="shared" si="1"/>
        <v>#VALUE!</v>
      </c>
      <c r="Q14" s="68">
        <f t="shared" si="2"/>
        <v>0</v>
      </c>
    </row>
    <row r="15" spans="1:17" s="2" customFormat="1" ht="12">
      <c r="A15" s="361" t="s">
        <v>4</v>
      </c>
      <c r="B15" s="50" t="s">
        <v>35</v>
      </c>
      <c r="C15" s="53"/>
      <c r="D15" s="53">
        <v>0.0002</v>
      </c>
      <c r="E15" s="53">
        <v>0.002</v>
      </c>
      <c r="F15" s="70">
        <v>0.02</v>
      </c>
      <c r="G15" s="215" t="s">
        <v>147</v>
      </c>
      <c r="H15" s="215" t="s">
        <v>147</v>
      </c>
      <c r="I15" s="215" t="s">
        <v>46</v>
      </c>
      <c r="J15" s="215" t="s">
        <v>46</v>
      </c>
      <c r="K15" s="215" t="s">
        <v>366</v>
      </c>
      <c r="L15" s="215"/>
      <c r="M15" s="215"/>
      <c r="N15" s="215"/>
      <c r="O15" s="67">
        <f t="shared" si="0"/>
        <v>0</v>
      </c>
      <c r="P15" s="51" t="e">
        <f t="shared" si="1"/>
        <v>#VALUE!</v>
      </c>
      <c r="Q15" s="68">
        <f t="shared" si="2"/>
        <v>0</v>
      </c>
    </row>
    <row r="16" spans="1:17" s="2" customFormat="1" ht="12">
      <c r="A16" s="361" t="s">
        <v>354</v>
      </c>
      <c r="B16" s="50" t="s">
        <v>35</v>
      </c>
      <c r="C16" s="53"/>
      <c r="D16" s="53">
        <v>0.0002</v>
      </c>
      <c r="E16" s="53">
        <v>0.002</v>
      </c>
      <c r="F16" s="70">
        <v>0.02</v>
      </c>
      <c r="G16" s="215" t="s">
        <v>147</v>
      </c>
      <c r="H16" s="215" t="s">
        <v>147</v>
      </c>
      <c r="I16" s="215" t="s">
        <v>147</v>
      </c>
      <c r="J16" s="215" t="s">
        <v>147</v>
      </c>
      <c r="K16" s="215" t="s">
        <v>366</v>
      </c>
      <c r="L16" s="215"/>
      <c r="M16" s="215"/>
      <c r="N16" s="215"/>
      <c r="O16" s="67">
        <f>MIN(G16:J16)</f>
        <v>0</v>
      </c>
      <c r="P16" s="51" t="e">
        <f>(I16+J16)/2</f>
        <v>#VALUE!</v>
      </c>
      <c r="Q16" s="68">
        <f>MAX(G16:J16)</f>
        <v>0</v>
      </c>
    </row>
    <row r="17" spans="1:17" s="2" customFormat="1" ht="12">
      <c r="A17" s="361" t="s">
        <v>122</v>
      </c>
      <c r="B17" s="50" t="s">
        <v>35</v>
      </c>
      <c r="C17" s="53"/>
      <c r="D17" s="53"/>
      <c r="E17" s="53"/>
      <c r="F17" s="70"/>
      <c r="G17" s="215" t="s">
        <v>147</v>
      </c>
      <c r="H17" s="215" t="s">
        <v>147</v>
      </c>
      <c r="I17" s="215">
        <v>510</v>
      </c>
      <c r="J17" s="215">
        <v>540</v>
      </c>
      <c r="K17" s="215">
        <v>530</v>
      </c>
      <c r="L17" s="215"/>
      <c r="M17" s="215"/>
      <c r="N17" s="215"/>
      <c r="O17" s="67">
        <f t="shared" si="0"/>
        <v>510</v>
      </c>
      <c r="P17" s="51">
        <f t="shared" si="1"/>
        <v>525</v>
      </c>
      <c r="Q17" s="68">
        <f t="shared" si="2"/>
        <v>540</v>
      </c>
    </row>
    <row r="18" spans="1:17" s="2" customFormat="1" ht="13.5">
      <c r="A18" s="361" t="s">
        <v>0</v>
      </c>
      <c r="B18" s="50" t="s">
        <v>35</v>
      </c>
      <c r="C18" s="53"/>
      <c r="D18" s="53"/>
      <c r="E18" s="53" t="s">
        <v>114</v>
      </c>
      <c r="F18" s="70"/>
      <c r="G18" s="215" t="s">
        <v>147</v>
      </c>
      <c r="H18" s="215" t="s">
        <v>147</v>
      </c>
      <c r="I18" s="277">
        <v>1650</v>
      </c>
      <c r="J18" s="277">
        <v>1880</v>
      </c>
      <c r="K18" s="277">
        <v>2000</v>
      </c>
      <c r="L18" s="278"/>
      <c r="M18" s="215"/>
      <c r="N18" s="215"/>
      <c r="O18" s="67">
        <f t="shared" si="0"/>
        <v>1650</v>
      </c>
      <c r="P18" s="51">
        <f t="shared" si="1"/>
        <v>1765</v>
      </c>
      <c r="Q18" s="68">
        <f t="shared" si="2"/>
        <v>1880</v>
      </c>
    </row>
    <row r="19" spans="1:17" s="2" customFormat="1" ht="12">
      <c r="A19" s="361" t="s">
        <v>377</v>
      </c>
      <c r="B19" s="50" t="s">
        <v>35</v>
      </c>
      <c r="C19" s="53"/>
      <c r="D19" s="53">
        <v>0.001</v>
      </c>
      <c r="E19" s="53">
        <v>0.05</v>
      </c>
      <c r="F19" s="70">
        <v>0.5</v>
      </c>
      <c r="G19" s="215" t="s">
        <v>147</v>
      </c>
      <c r="H19" s="215" t="s">
        <v>147</v>
      </c>
      <c r="I19" s="215" t="s">
        <v>33</v>
      </c>
      <c r="J19" s="215" t="s">
        <v>33</v>
      </c>
      <c r="K19" s="215" t="s">
        <v>367</v>
      </c>
      <c r="L19" s="215"/>
      <c r="M19" s="215"/>
      <c r="N19" s="215"/>
      <c r="O19" s="67">
        <f t="shared" si="0"/>
        <v>0</v>
      </c>
      <c r="P19" s="51" t="e">
        <f t="shared" si="1"/>
        <v>#VALUE!</v>
      </c>
      <c r="Q19" s="68">
        <f t="shared" si="2"/>
        <v>0</v>
      </c>
    </row>
    <row r="20" spans="1:17" s="2" customFormat="1" ht="12">
      <c r="A20" s="361" t="s">
        <v>355</v>
      </c>
      <c r="B20" s="50" t="s">
        <v>35</v>
      </c>
      <c r="C20" s="53"/>
      <c r="D20" s="53"/>
      <c r="E20" s="53"/>
      <c r="F20" s="70">
        <v>0.5</v>
      </c>
      <c r="G20" s="215" t="s">
        <v>147</v>
      </c>
      <c r="H20" s="215" t="s">
        <v>147</v>
      </c>
      <c r="I20" s="215" t="s">
        <v>147</v>
      </c>
      <c r="J20" s="215" t="s">
        <v>147</v>
      </c>
      <c r="K20" s="215" t="s">
        <v>367</v>
      </c>
      <c r="L20" s="215"/>
      <c r="M20" s="215"/>
      <c r="N20" s="215"/>
      <c r="O20" s="67">
        <f>MIN(G20:J20)</f>
        <v>0</v>
      </c>
      <c r="P20" s="51" t="e">
        <f>(I20+J20)/2</f>
        <v>#VALUE!</v>
      </c>
      <c r="Q20" s="68">
        <f>MAX(G20:J20)</f>
        <v>0</v>
      </c>
    </row>
    <row r="21" spans="1:17" s="2" customFormat="1" ht="12">
      <c r="A21" s="361" t="s">
        <v>378</v>
      </c>
      <c r="B21" s="50" t="s">
        <v>35</v>
      </c>
      <c r="C21" s="53"/>
      <c r="D21" s="53"/>
      <c r="E21" s="53"/>
      <c r="F21" s="70"/>
      <c r="G21" s="215" t="s">
        <v>147</v>
      </c>
      <c r="H21" s="215" t="s">
        <v>147</v>
      </c>
      <c r="I21" s="215">
        <v>0.04</v>
      </c>
      <c r="J21" s="215" t="s">
        <v>47</v>
      </c>
      <c r="K21" s="215">
        <v>0.001</v>
      </c>
      <c r="L21" s="215"/>
      <c r="M21" s="215"/>
      <c r="N21" s="215"/>
      <c r="O21" s="67">
        <f t="shared" si="0"/>
        <v>0.04</v>
      </c>
      <c r="P21" s="51" t="e">
        <f t="shared" si="1"/>
        <v>#VALUE!</v>
      </c>
      <c r="Q21" s="68">
        <f t="shared" si="2"/>
        <v>0.04</v>
      </c>
    </row>
    <row r="22" spans="1:17" s="2" customFormat="1" ht="12">
      <c r="A22" s="361" t="s">
        <v>356</v>
      </c>
      <c r="B22" s="50" t="s">
        <v>35</v>
      </c>
      <c r="C22" s="53"/>
      <c r="D22" s="53"/>
      <c r="E22" s="53"/>
      <c r="F22" s="70"/>
      <c r="G22" s="215" t="s">
        <v>147</v>
      </c>
      <c r="H22" s="215" t="s">
        <v>147</v>
      </c>
      <c r="I22" s="215" t="s">
        <v>147</v>
      </c>
      <c r="J22" s="215" t="s">
        <v>147</v>
      </c>
      <c r="K22" s="215" t="s">
        <v>363</v>
      </c>
      <c r="L22" s="215"/>
      <c r="M22" s="215"/>
      <c r="N22" s="215"/>
      <c r="O22" s="67">
        <f>MIN(G22:J22)</f>
        <v>0</v>
      </c>
      <c r="P22" s="51" t="e">
        <f>(I22+J22)/2</f>
        <v>#VALUE!</v>
      </c>
      <c r="Q22" s="68">
        <f>MAX(G22:J22)</f>
        <v>0</v>
      </c>
    </row>
    <row r="23" spans="1:17" s="2" customFormat="1" ht="12">
      <c r="A23" s="361" t="s">
        <v>17</v>
      </c>
      <c r="B23" s="53" t="s">
        <v>135</v>
      </c>
      <c r="C23" s="53"/>
      <c r="D23" s="53"/>
      <c r="E23" s="53"/>
      <c r="F23" s="70"/>
      <c r="G23" s="215" t="s">
        <v>147</v>
      </c>
      <c r="H23" s="215" t="s">
        <v>147</v>
      </c>
      <c r="I23" s="215">
        <v>9320</v>
      </c>
      <c r="J23" s="215">
        <v>9690</v>
      </c>
      <c r="K23" s="215">
        <v>11369</v>
      </c>
      <c r="L23" s="215"/>
      <c r="M23" s="215"/>
      <c r="N23" s="215"/>
      <c r="O23" s="67">
        <f t="shared" si="0"/>
        <v>9320</v>
      </c>
      <c r="P23" s="51">
        <f t="shared" si="1"/>
        <v>9505</v>
      </c>
      <c r="Q23" s="68">
        <f t="shared" si="2"/>
        <v>9690</v>
      </c>
    </row>
    <row r="24" spans="1:17" s="2" customFormat="1" ht="12">
      <c r="A24" s="361" t="s">
        <v>5</v>
      </c>
      <c r="B24" s="53" t="s">
        <v>35</v>
      </c>
      <c r="C24" s="53"/>
      <c r="D24" s="53">
        <v>0.0014</v>
      </c>
      <c r="E24" s="53">
        <v>2</v>
      </c>
      <c r="F24" s="70">
        <v>20</v>
      </c>
      <c r="G24" s="215" t="s">
        <v>147</v>
      </c>
      <c r="H24" s="215" t="s">
        <v>147</v>
      </c>
      <c r="I24" s="215">
        <v>0.004</v>
      </c>
      <c r="J24" s="215" t="s">
        <v>47</v>
      </c>
      <c r="K24" s="215" t="s">
        <v>363</v>
      </c>
      <c r="L24" s="215"/>
      <c r="M24" s="215"/>
      <c r="N24" s="215"/>
      <c r="O24" s="67">
        <f t="shared" si="0"/>
        <v>0.004</v>
      </c>
      <c r="P24" s="51" t="e">
        <f t="shared" si="1"/>
        <v>#VALUE!</v>
      </c>
      <c r="Q24" s="68">
        <f t="shared" si="2"/>
        <v>0.004</v>
      </c>
    </row>
    <row r="25" spans="1:17" s="2" customFormat="1" ht="12">
      <c r="A25" s="361" t="s">
        <v>357</v>
      </c>
      <c r="B25" s="53" t="s">
        <v>35</v>
      </c>
      <c r="C25" s="53"/>
      <c r="D25" s="53">
        <v>0.0014</v>
      </c>
      <c r="E25" s="53">
        <v>2</v>
      </c>
      <c r="F25" s="70">
        <v>20</v>
      </c>
      <c r="G25" s="215" t="s">
        <v>147</v>
      </c>
      <c r="H25" s="215" t="s">
        <v>147</v>
      </c>
      <c r="I25" s="215" t="s">
        <v>147</v>
      </c>
      <c r="J25" s="215" t="s">
        <v>147</v>
      </c>
      <c r="K25" s="215" t="s">
        <v>363</v>
      </c>
      <c r="L25" s="215"/>
      <c r="M25" s="215"/>
      <c r="N25" s="215"/>
      <c r="O25" s="67">
        <f>MIN(G25:J25)</f>
        <v>0</v>
      </c>
      <c r="P25" s="51" t="e">
        <f>(I25+J25)/2</f>
        <v>#VALUE!</v>
      </c>
      <c r="Q25" s="68">
        <f>MAX(G25:J25)</f>
        <v>0</v>
      </c>
    </row>
    <row r="26" spans="1:17" s="2" customFormat="1" ht="12">
      <c r="A26" s="361" t="s">
        <v>379</v>
      </c>
      <c r="B26" s="53" t="s">
        <v>35</v>
      </c>
      <c r="C26" s="53"/>
      <c r="D26" s="53"/>
      <c r="E26" s="53">
        <v>1.5</v>
      </c>
      <c r="F26" s="70"/>
      <c r="G26" s="215" t="s">
        <v>147</v>
      </c>
      <c r="H26" s="215" t="s">
        <v>147</v>
      </c>
      <c r="I26" s="215">
        <v>0.9</v>
      </c>
      <c r="J26" s="215">
        <v>0.7</v>
      </c>
      <c r="K26" s="215">
        <v>0.5</v>
      </c>
      <c r="L26" s="215"/>
      <c r="M26" s="215"/>
      <c r="N26" s="215"/>
      <c r="O26" s="67">
        <f t="shared" si="0"/>
        <v>0.7</v>
      </c>
      <c r="P26" s="51">
        <f t="shared" si="1"/>
        <v>0.8</v>
      </c>
      <c r="Q26" s="68">
        <f t="shared" si="2"/>
        <v>0.9</v>
      </c>
    </row>
    <row r="27" spans="1:17" s="2" customFormat="1" ht="12">
      <c r="A27" s="361" t="s">
        <v>8</v>
      </c>
      <c r="B27" s="53" t="s">
        <v>35</v>
      </c>
      <c r="C27" s="53"/>
      <c r="D27" s="53">
        <v>0.0034</v>
      </c>
      <c r="E27" s="53">
        <v>0.01</v>
      </c>
      <c r="F27" s="70">
        <v>0.1</v>
      </c>
      <c r="G27" s="215" t="s">
        <v>147</v>
      </c>
      <c r="H27" s="215" t="s">
        <v>147</v>
      </c>
      <c r="I27" s="215">
        <v>0.003</v>
      </c>
      <c r="J27" s="215" t="s">
        <v>47</v>
      </c>
      <c r="K27" s="215" t="s">
        <v>363</v>
      </c>
      <c r="L27" s="215"/>
      <c r="M27" s="215"/>
      <c r="N27" s="215"/>
      <c r="O27" s="67">
        <f t="shared" si="0"/>
        <v>0.003</v>
      </c>
      <c r="P27" s="51" t="e">
        <f t="shared" si="1"/>
        <v>#VALUE!</v>
      </c>
      <c r="Q27" s="68">
        <f t="shared" si="2"/>
        <v>0.003</v>
      </c>
    </row>
    <row r="28" spans="1:17" s="2" customFormat="1" ht="12">
      <c r="A28" s="361" t="s">
        <v>358</v>
      </c>
      <c r="B28" s="53" t="s">
        <v>35</v>
      </c>
      <c r="C28" s="53"/>
      <c r="D28" s="53">
        <v>0.0034</v>
      </c>
      <c r="E28" s="53">
        <v>0.01</v>
      </c>
      <c r="F28" s="70">
        <v>0.1</v>
      </c>
      <c r="G28" s="215" t="s">
        <v>147</v>
      </c>
      <c r="H28" s="215" t="s">
        <v>147</v>
      </c>
      <c r="I28" s="215" t="s">
        <v>147</v>
      </c>
      <c r="J28" s="215" t="s">
        <v>147</v>
      </c>
      <c r="K28" s="215" t="s">
        <v>363</v>
      </c>
      <c r="L28" s="215"/>
      <c r="M28" s="215"/>
      <c r="N28" s="215"/>
      <c r="O28" s="67">
        <f>MIN(G28:J28)</f>
        <v>0</v>
      </c>
      <c r="P28" s="51" t="e">
        <f>(I28+J28)/2</f>
        <v>#VALUE!</v>
      </c>
      <c r="Q28" s="68">
        <f>MAX(G28:J28)</f>
        <v>0</v>
      </c>
    </row>
    <row r="29" spans="1:17" s="2" customFormat="1" ht="12">
      <c r="A29" s="361" t="s">
        <v>18</v>
      </c>
      <c r="B29" s="53" t="s">
        <v>35</v>
      </c>
      <c r="C29" s="53"/>
      <c r="D29" s="53"/>
      <c r="E29" s="53"/>
      <c r="F29" s="70"/>
      <c r="G29" s="215" t="s">
        <v>147</v>
      </c>
      <c r="H29" s="215" t="s">
        <v>147</v>
      </c>
      <c r="I29" s="215">
        <v>338</v>
      </c>
      <c r="J29" s="215">
        <v>345</v>
      </c>
      <c r="K29" s="215">
        <v>380</v>
      </c>
      <c r="L29" s="215"/>
      <c r="M29" s="215"/>
      <c r="N29" s="215"/>
      <c r="O29" s="67">
        <f t="shared" si="0"/>
        <v>338</v>
      </c>
      <c r="P29" s="51">
        <f t="shared" si="1"/>
        <v>341.5</v>
      </c>
      <c r="Q29" s="68">
        <f t="shared" si="2"/>
        <v>345</v>
      </c>
    </row>
    <row r="30" spans="1:17" s="2" customFormat="1" ht="12">
      <c r="A30" s="361" t="s">
        <v>9</v>
      </c>
      <c r="B30" s="53" t="s">
        <v>35</v>
      </c>
      <c r="C30" s="53"/>
      <c r="D30" s="53">
        <v>0.0006</v>
      </c>
      <c r="E30" s="53">
        <v>0.001</v>
      </c>
      <c r="F30" s="70">
        <v>0.01</v>
      </c>
      <c r="G30" s="215" t="s">
        <v>147</v>
      </c>
      <c r="H30" s="215" t="s">
        <v>147</v>
      </c>
      <c r="I30" s="215" t="s">
        <v>147</v>
      </c>
      <c r="J30" s="215" t="s">
        <v>147</v>
      </c>
      <c r="K30" s="215" t="s">
        <v>368</v>
      </c>
      <c r="L30" s="873"/>
      <c r="M30" s="215"/>
      <c r="N30" s="215"/>
      <c r="O30" s="67">
        <f t="shared" si="0"/>
        <v>0</v>
      </c>
      <c r="P30" s="51" t="e">
        <f t="shared" si="1"/>
        <v>#VALUE!</v>
      </c>
      <c r="Q30" s="68">
        <f t="shared" si="2"/>
        <v>0</v>
      </c>
    </row>
    <row r="31" spans="1:17" s="2" customFormat="1" ht="12">
      <c r="A31" s="361" t="s">
        <v>359</v>
      </c>
      <c r="B31" s="53" t="s">
        <v>35</v>
      </c>
      <c r="C31" s="53"/>
      <c r="D31" s="53">
        <v>0.0006</v>
      </c>
      <c r="E31" s="53">
        <v>0.001</v>
      </c>
      <c r="F31" s="70">
        <v>0.01</v>
      </c>
      <c r="G31" s="215" t="s">
        <v>147</v>
      </c>
      <c r="H31" s="215" t="s">
        <v>147</v>
      </c>
      <c r="I31" s="215" t="s">
        <v>147</v>
      </c>
      <c r="J31" s="215" t="s">
        <v>147</v>
      </c>
      <c r="K31" s="215" t="s">
        <v>368</v>
      </c>
      <c r="L31" s="873"/>
      <c r="M31" s="215"/>
      <c r="N31" s="215"/>
      <c r="O31" s="67">
        <f t="shared" si="0"/>
        <v>0</v>
      </c>
      <c r="P31" s="51" t="e">
        <f t="shared" si="1"/>
        <v>#VALUE!</v>
      </c>
      <c r="Q31" s="68">
        <f t="shared" si="2"/>
        <v>0</v>
      </c>
    </row>
    <row r="32" spans="1:17" s="2" customFormat="1" ht="12">
      <c r="A32" s="361" t="s">
        <v>31</v>
      </c>
      <c r="B32" s="53" t="s">
        <v>35</v>
      </c>
      <c r="C32" s="53"/>
      <c r="D32" s="53">
        <v>0.7</v>
      </c>
      <c r="E32" s="53"/>
      <c r="F32" s="70"/>
      <c r="G32" s="215" t="s">
        <v>147</v>
      </c>
      <c r="H32" s="215" t="s">
        <v>147</v>
      </c>
      <c r="I32" s="215" t="s">
        <v>33</v>
      </c>
      <c r="J32" s="215" t="s">
        <v>33</v>
      </c>
      <c r="K32" s="278">
        <v>1.1</v>
      </c>
      <c r="L32" s="215"/>
      <c r="M32" s="215"/>
      <c r="N32" s="215"/>
      <c r="O32" s="67">
        <f t="shared" si="0"/>
        <v>0</v>
      </c>
      <c r="P32" s="51" t="e">
        <f t="shared" si="1"/>
        <v>#VALUE!</v>
      </c>
      <c r="Q32" s="68">
        <f t="shared" si="2"/>
        <v>0</v>
      </c>
    </row>
    <row r="33" spans="1:17" s="2" customFormat="1" ht="12">
      <c r="A33" s="390" t="s">
        <v>23</v>
      </c>
      <c r="B33" s="21" t="s">
        <v>12</v>
      </c>
      <c r="C33" s="50"/>
      <c r="D33" s="50"/>
      <c r="E33" s="50"/>
      <c r="F33" s="68" t="s">
        <v>113</v>
      </c>
      <c r="G33" s="215" t="s">
        <v>147</v>
      </c>
      <c r="H33" s="215" t="s">
        <v>147</v>
      </c>
      <c r="I33" s="215">
        <v>7.63</v>
      </c>
      <c r="J33" s="215">
        <v>7.52</v>
      </c>
      <c r="K33" s="215">
        <v>7.03</v>
      </c>
      <c r="L33" s="215"/>
      <c r="M33" s="215"/>
      <c r="N33" s="215"/>
      <c r="O33" s="67">
        <f t="shared" si="0"/>
        <v>7.52</v>
      </c>
      <c r="P33" s="51">
        <f t="shared" si="1"/>
        <v>7.574999999999999</v>
      </c>
      <c r="Q33" s="68">
        <f t="shared" si="2"/>
        <v>7.63</v>
      </c>
    </row>
    <row r="34" spans="1:17" s="2" customFormat="1" ht="12">
      <c r="A34" s="361" t="s">
        <v>32</v>
      </c>
      <c r="B34" s="53" t="s">
        <v>35</v>
      </c>
      <c r="C34" s="53"/>
      <c r="D34" s="53"/>
      <c r="E34" s="53"/>
      <c r="F34" s="70"/>
      <c r="G34" s="215" t="s">
        <v>147</v>
      </c>
      <c r="H34" s="215" t="s">
        <v>147</v>
      </c>
      <c r="I34" s="215">
        <v>38</v>
      </c>
      <c r="J34" s="215">
        <v>36</v>
      </c>
      <c r="K34" s="215">
        <v>36</v>
      </c>
      <c r="L34" s="215"/>
      <c r="M34" s="215"/>
      <c r="N34" s="215"/>
      <c r="O34" s="67">
        <f t="shared" si="0"/>
        <v>36</v>
      </c>
      <c r="P34" s="51">
        <f t="shared" si="1"/>
        <v>37</v>
      </c>
      <c r="Q34" s="68">
        <f t="shared" si="2"/>
        <v>38</v>
      </c>
    </row>
    <row r="35" spans="1:17" s="2" customFormat="1" ht="12">
      <c r="A35" s="361" t="s">
        <v>123</v>
      </c>
      <c r="B35" s="53" t="s">
        <v>35</v>
      </c>
      <c r="C35" s="53"/>
      <c r="D35" s="53"/>
      <c r="E35" s="53">
        <v>180</v>
      </c>
      <c r="F35" s="70"/>
      <c r="G35" s="215" t="s">
        <v>147</v>
      </c>
      <c r="H35" s="215" t="s">
        <v>147</v>
      </c>
      <c r="I35" s="277">
        <v>1370</v>
      </c>
      <c r="J35" s="277">
        <v>1500</v>
      </c>
      <c r="K35" s="277">
        <v>1600</v>
      </c>
      <c r="L35" s="278"/>
      <c r="M35" s="215"/>
      <c r="N35" s="215"/>
      <c r="O35" s="67">
        <f t="shared" si="0"/>
        <v>1370</v>
      </c>
      <c r="P35" s="51">
        <f t="shared" si="1"/>
        <v>1435</v>
      </c>
      <c r="Q35" s="68">
        <f t="shared" si="2"/>
        <v>1500</v>
      </c>
    </row>
    <row r="36" spans="1:17" s="2" customFormat="1" ht="13.5">
      <c r="A36" s="361" t="s">
        <v>124</v>
      </c>
      <c r="B36" s="53" t="s">
        <v>35</v>
      </c>
      <c r="C36" s="53"/>
      <c r="D36" s="53"/>
      <c r="E36" s="83" t="s">
        <v>119</v>
      </c>
      <c r="F36" s="70">
        <v>5000</v>
      </c>
      <c r="G36" s="215" t="s">
        <v>147</v>
      </c>
      <c r="H36" s="215" t="s">
        <v>147</v>
      </c>
      <c r="I36" s="277">
        <v>3100</v>
      </c>
      <c r="J36" s="277">
        <v>2560</v>
      </c>
      <c r="K36" s="277">
        <v>3700</v>
      </c>
      <c r="L36" s="278"/>
      <c r="M36" s="215"/>
      <c r="N36" s="215"/>
      <c r="O36" s="67">
        <f t="shared" si="0"/>
        <v>2560</v>
      </c>
      <c r="P36" s="51">
        <f t="shared" si="1"/>
        <v>2830</v>
      </c>
      <c r="Q36" s="68">
        <f t="shared" si="2"/>
        <v>3100</v>
      </c>
    </row>
    <row r="37" spans="1:17" s="2" customFormat="1" ht="12">
      <c r="A37" s="361" t="s">
        <v>22</v>
      </c>
      <c r="B37" s="53" t="s">
        <v>35</v>
      </c>
      <c r="C37" s="53"/>
      <c r="D37" s="53"/>
      <c r="E37" s="53"/>
      <c r="F37" s="70"/>
      <c r="G37" s="215" t="s">
        <v>147</v>
      </c>
      <c r="H37" s="215" t="s">
        <v>147</v>
      </c>
      <c r="I37" s="215">
        <v>7770</v>
      </c>
      <c r="J37" s="215">
        <v>8130</v>
      </c>
      <c r="K37" s="215">
        <v>6100</v>
      </c>
      <c r="L37" s="215"/>
      <c r="M37" s="215"/>
      <c r="N37" s="215"/>
      <c r="O37" s="67">
        <f t="shared" si="0"/>
        <v>7770</v>
      </c>
      <c r="P37" s="51">
        <f t="shared" si="1"/>
        <v>7950</v>
      </c>
      <c r="Q37" s="68">
        <f t="shared" si="2"/>
        <v>8130</v>
      </c>
    </row>
    <row r="38" spans="1:17" s="2" customFormat="1" ht="13.5">
      <c r="A38" s="361" t="s">
        <v>382</v>
      </c>
      <c r="B38" s="53" t="s">
        <v>35</v>
      </c>
      <c r="C38" s="53"/>
      <c r="D38" s="53">
        <v>0.3</v>
      </c>
      <c r="E38" s="53" t="s">
        <v>116</v>
      </c>
      <c r="F38" s="70"/>
      <c r="G38" s="215" t="s">
        <v>147</v>
      </c>
      <c r="H38" s="215" t="s">
        <v>147</v>
      </c>
      <c r="I38" s="278">
        <v>12.9</v>
      </c>
      <c r="J38" s="278">
        <v>12.8</v>
      </c>
      <c r="K38" s="278">
        <v>14</v>
      </c>
      <c r="L38" s="215"/>
      <c r="M38" s="215"/>
      <c r="N38" s="215"/>
      <c r="O38" s="67">
        <f t="shared" si="0"/>
        <v>12.8</v>
      </c>
      <c r="P38" s="51">
        <f t="shared" si="1"/>
        <v>12.850000000000001</v>
      </c>
      <c r="Q38" s="68">
        <f t="shared" si="2"/>
        <v>12.9</v>
      </c>
    </row>
    <row r="39" spans="1:17" s="2" customFormat="1" ht="13.5">
      <c r="A39" s="361" t="s">
        <v>360</v>
      </c>
      <c r="B39" s="53" t="s">
        <v>35</v>
      </c>
      <c r="C39" s="53"/>
      <c r="D39" s="53">
        <v>0.3</v>
      </c>
      <c r="E39" s="53" t="s">
        <v>116</v>
      </c>
      <c r="F39" s="70"/>
      <c r="G39" s="215" t="s">
        <v>147</v>
      </c>
      <c r="H39" s="215" t="s">
        <v>147</v>
      </c>
      <c r="I39" s="215" t="s">
        <v>147</v>
      </c>
      <c r="J39" s="215" t="s">
        <v>147</v>
      </c>
      <c r="K39" s="278">
        <v>14</v>
      </c>
      <c r="L39" s="215"/>
      <c r="M39" s="215"/>
      <c r="N39" s="215"/>
      <c r="O39" s="67">
        <f>MIN(G39:J39)</f>
        <v>0</v>
      </c>
      <c r="P39" s="51" t="e">
        <f>(I39+J39)/2</f>
        <v>#VALUE!</v>
      </c>
      <c r="Q39" s="68">
        <f>MAX(G39:J39)</f>
        <v>0</v>
      </c>
    </row>
    <row r="40" spans="1:17" s="2" customFormat="1" ht="13.5">
      <c r="A40" s="361" t="s">
        <v>383</v>
      </c>
      <c r="B40" s="53" t="s">
        <v>35</v>
      </c>
      <c r="C40" s="53"/>
      <c r="D40" s="53">
        <v>1.9</v>
      </c>
      <c r="E40" s="83" t="s">
        <v>117</v>
      </c>
      <c r="F40" s="70">
        <v>5</v>
      </c>
      <c r="G40" s="215" t="s">
        <v>147</v>
      </c>
      <c r="H40" s="215" t="s">
        <v>147</v>
      </c>
      <c r="I40" s="291">
        <v>1.2</v>
      </c>
      <c r="J40" s="215">
        <v>0.884</v>
      </c>
      <c r="K40" s="277">
        <v>0.85</v>
      </c>
      <c r="L40" s="215"/>
      <c r="M40" s="215"/>
      <c r="N40" s="215"/>
      <c r="O40" s="67">
        <f t="shared" si="0"/>
        <v>0.884</v>
      </c>
      <c r="P40" s="51">
        <f t="shared" si="1"/>
        <v>1.042</v>
      </c>
      <c r="Q40" s="68">
        <f t="shared" si="2"/>
        <v>1.2</v>
      </c>
    </row>
    <row r="41" spans="1:17" s="2" customFormat="1" ht="13.5">
      <c r="A41" s="361" t="s">
        <v>361</v>
      </c>
      <c r="B41" s="53" t="s">
        <v>35</v>
      </c>
      <c r="C41" s="53"/>
      <c r="D41" s="53">
        <v>1.9</v>
      </c>
      <c r="E41" s="83" t="s">
        <v>117</v>
      </c>
      <c r="F41" s="70">
        <v>5</v>
      </c>
      <c r="G41" s="215" t="s">
        <v>147</v>
      </c>
      <c r="H41" s="215" t="s">
        <v>147</v>
      </c>
      <c r="I41" s="215" t="s">
        <v>147</v>
      </c>
      <c r="J41" s="215" t="s">
        <v>147</v>
      </c>
      <c r="K41" s="277">
        <v>0.81</v>
      </c>
      <c r="L41" s="215"/>
      <c r="M41" s="215"/>
      <c r="N41" s="215"/>
      <c r="O41" s="67">
        <f>MIN(G41:J41)</f>
        <v>0</v>
      </c>
      <c r="P41" s="51" t="e">
        <f>(I41+J41)/2</f>
        <v>#VALUE!</v>
      </c>
      <c r="Q41" s="68">
        <f>MAX(G41:J41)</f>
        <v>0</v>
      </c>
    </row>
    <row r="42" spans="1:17" s="2" customFormat="1" ht="12">
      <c r="A42" s="361" t="s">
        <v>384</v>
      </c>
      <c r="B42" s="53" t="s">
        <v>35</v>
      </c>
      <c r="C42" s="53"/>
      <c r="D42" s="53"/>
      <c r="E42" s="53"/>
      <c r="F42" s="70"/>
      <c r="G42" s="215" t="s">
        <v>147</v>
      </c>
      <c r="H42" s="215" t="s">
        <v>147</v>
      </c>
      <c r="I42" s="215">
        <v>24</v>
      </c>
      <c r="J42" s="215">
        <v>11</v>
      </c>
      <c r="K42" s="215" t="s">
        <v>365</v>
      </c>
      <c r="L42" s="215"/>
      <c r="M42" s="215"/>
      <c r="N42" s="215"/>
      <c r="O42" s="67">
        <f t="shared" si="0"/>
        <v>11</v>
      </c>
      <c r="P42" s="51">
        <f t="shared" si="1"/>
        <v>17.5</v>
      </c>
      <c r="Q42" s="68">
        <f t="shared" si="2"/>
        <v>24</v>
      </c>
    </row>
    <row r="43" spans="1:17" s="2" customFormat="1" ht="12">
      <c r="A43" s="361" t="s">
        <v>387</v>
      </c>
      <c r="B43" s="965" t="s">
        <v>134</v>
      </c>
      <c r="C43" s="53"/>
      <c r="D43" s="53"/>
      <c r="E43" s="53"/>
      <c r="F43" s="70"/>
      <c r="G43" s="215" t="s">
        <v>147</v>
      </c>
      <c r="H43" s="215" t="s">
        <v>147</v>
      </c>
      <c r="I43" s="215" t="s">
        <v>41</v>
      </c>
      <c r="J43" s="215" t="s">
        <v>41</v>
      </c>
      <c r="K43" s="215" t="s">
        <v>25</v>
      </c>
      <c r="L43" s="215"/>
      <c r="M43" s="215"/>
      <c r="N43" s="215"/>
      <c r="O43" s="67">
        <f t="shared" si="0"/>
        <v>0</v>
      </c>
      <c r="P43" s="51" t="e">
        <f t="shared" si="1"/>
        <v>#VALUE!</v>
      </c>
      <c r="Q43" s="68">
        <f t="shared" si="2"/>
        <v>0</v>
      </c>
    </row>
    <row r="44" spans="1:17" s="2" customFormat="1" ht="12">
      <c r="A44" s="114" t="s">
        <v>42</v>
      </c>
      <c r="B44" s="10"/>
      <c r="C44" s="13"/>
      <c r="D44" s="13"/>
      <c r="E44" s="13"/>
      <c r="F44" s="147"/>
      <c r="G44" s="215"/>
      <c r="H44" s="215"/>
      <c r="I44" s="215"/>
      <c r="J44" s="128"/>
      <c r="K44" s="128"/>
      <c r="L44" s="128"/>
      <c r="M44" s="128"/>
      <c r="N44" s="128"/>
      <c r="O44" s="67"/>
      <c r="P44" s="51"/>
      <c r="Q44" s="68"/>
    </row>
    <row r="45" spans="1:17" s="2" customFormat="1" ht="12">
      <c r="A45" s="362" t="s">
        <v>43</v>
      </c>
      <c r="B45" s="53" t="s">
        <v>134</v>
      </c>
      <c r="C45" s="50">
        <v>6000</v>
      </c>
      <c r="D45" s="50"/>
      <c r="E45" s="50"/>
      <c r="F45" s="68"/>
      <c r="G45" s="215" t="s">
        <v>147</v>
      </c>
      <c r="H45" s="215" t="s">
        <v>147</v>
      </c>
      <c r="I45" s="215" t="s">
        <v>39</v>
      </c>
      <c r="J45" s="215" t="s">
        <v>39</v>
      </c>
      <c r="K45" s="215" t="s">
        <v>39</v>
      </c>
      <c r="L45" s="215"/>
      <c r="M45" s="215"/>
      <c r="N45" s="215"/>
      <c r="O45" s="67">
        <f>MIN(G45:K45)</f>
        <v>0</v>
      </c>
      <c r="P45" s="51" t="e">
        <f t="shared" si="1"/>
        <v>#VALUE!</v>
      </c>
      <c r="Q45" s="68">
        <f t="shared" si="2"/>
        <v>0</v>
      </c>
    </row>
    <row r="46" spans="1:17" s="2" customFormat="1" ht="12">
      <c r="A46" s="363" t="s">
        <v>137</v>
      </c>
      <c r="B46" s="53" t="s">
        <v>134</v>
      </c>
      <c r="C46" s="50" t="s">
        <v>102</v>
      </c>
      <c r="D46" s="50"/>
      <c r="E46" s="50"/>
      <c r="F46" s="68"/>
      <c r="G46" s="215" t="s">
        <v>147</v>
      </c>
      <c r="H46" s="215" t="s">
        <v>147</v>
      </c>
      <c r="I46" s="215" t="s">
        <v>40</v>
      </c>
      <c r="J46" s="215" t="s">
        <v>40</v>
      </c>
      <c r="K46" s="215" t="s">
        <v>52</v>
      </c>
      <c r="L46" s="215"/>
      <c r="M46" s="215"/>
      <c r="N46" s="215"/>
      <c r="O46" s="67">
        <f>MIN(G46:K46)</f>
        <v>0</v>
      </c>
      <c r="P46" s="51" t="e">
        <f t="shared" si="1"/>
        <v>#VALUE!</v>
      </c>
      <c r="Q46" s="68">
        <f t="shared" si="2"/>
        <v>0</v>
      </c>
    </row>
    <row r="47" spans="1:17" s="2" customFormat="1" ht="12">
      <c r="A47" s="363" t="s">
        <v>138</v>
      </c>
      <c r="B47" s="53" t="s">
        <v>134</v>
      </c>
      <c r="C47" s="50"/>
      <c r="D47" s="50"/>
      <c r="E47" s="50"/>
      <c r="F47" s="68"/>
      <c r="G47" s="215" t="s">
        <v>147</v>
      </c>
      <c r="H47" s="215" t="s">
        <v>147</v>
      </c>
      <c r="I47" s="215">
        <v>120</v>
      </c>
      <c r="J47" s="215" t="s">
        <v>40</v>
      </c>
      <c r="K47" s="215" t="s">
        <v>40</v>
      </c>
      <c r="L47" s="215"/>
      <c r="M47" s="215"/>
      <c r="N47" s="215"/>
      <c r="O47" s="67">
        <f t="shared" si="0"/>
        <v>120</v>
      </c>
      <c r="P47" s="51" t="e">
        <f t="shared" si="1"/>
        <v>#VALUE!</v>
      </c>
      <c r="Q47" s="68">
        <f t="shared" si="2"/>
        <v>120</v>
      </c>
    </row>
    <row r="48" spans="1:17" s="2" customFormat="1" ht="12">
      <c r="A48" s="363" t="s">
        <v>139</v>
      </c>
      <c r="B48" s="53" t="s">
        <v>134</v>
      </c>
      <c r="C48" s="50"/>
      <c r="D48" s="50"/>
      <c r="E48" s="50"/>
      <c r="F48" s="68"/>
      <c r="G48" s="215" t="s">
        <v>147</v>
      </c>
      <c r="H48" s="215" t="s">
        <v>147</v>
      </c>
      <c r="I48" s="215" t="s">
        <v>40</v>
      </c>
      <c r="J48" s="215" t="s">
        <v>40</v>
      </c>
      <c r="K48" s="215" t="s">
        <v>40</v>
      </c>
      <c r="L48" s="215"/>
      <c r="M48" s="215"/>
      <c r="N48" s="215"/>
      <c r="O48" s="67">
        <f t="shared" si="0"/>
        <v>0</v>
      </c>
      <c r="P48" s="51" t="e">
        <f t="shared" si="1"/>
        <v>#VALUE!</v>
      </c>
      <c r="Q48" s="68">
        <f t="shared" si="2"/>
        <v>0</v>
      </c>
    </row>
    <row r="49" spans="1:17" s="2" customFormat="1" ht="13.5">
      <c r="A49" s="363" t="s">
        <v>267</v>
      </c>
      <c r="B49" s="53" t="s">
        <v>134</v>
      </c>
      <c r="C49" s="50"/>
      <c r="D49" s="50" t="s">
        <v>143</v>
      </c>
      <c r="E49" s="50"/>
      <c r="F49" s="68"/>
      <c r="G49" s="215" t="s">
        <v>147</v>
      </c>
      <c r="H49" s="215" t="s">
        <v>147</v>
      </c>
      <c r="I49" s="215">
        <v>120</v>
      </c>
      <c r="J49" s="215" t="s">
        <v>40</v>
      </c>
      <c r="K49" s="215" t="s">
        <v>40</v>
      </c>
      <c r="L49" s="215"/>
      <c r="M49" s="215"/>
      <c r="N49" s="215"/>
      <c r="O49" s="67">
        <f t="shared" si="0"/>
        <v>120</v>
      </c>
      <c r="P49" s="51" t="e">
        <f t="shared" si="1"/>
        <v>#VALUE!</v>
      </c>
      <c r="Q49" s="68">
        <f t="shared" si="2"/>
        <v>120</v>
      </c>
    </row>
    <row r="50" spans="1:17" s="2" customFormat="1" ht="12">
      <c r="A50" s="361" t="s">
        <v>38</v>
      </c>
      <c r="B50" s="53" t="s">
        <v>35</v>
      </c>
      <c r="C50" s="53"/>
      <c r="D50" s="53">
        <v>0.32</v>
      </c>
      <c r="E50" s="53"/>
      <c r="F50" s="70"/>
      <c r="G50" s="215" t="s">
        <v>147</v>
      </c>
      <c r="H50" s="215" t="s">
        <v>147</v>
      </c>
      <c r="I50" s="215" t="s">
        <v>28</v>
      </c>
      <c r="J50" s="215" t="s">
        <v>28</v>
      </c>
      <c r="K50" s="215" t="s">
        <v>28</v>
      </c>
      <c r="L50" s="215"/>
      <c r="M50" s="215"/>
      <c r="N50" s="215"/>
      <c r="O50" s="67">
        <f t="shared" si="0"/>
        <v>0</v>
      </c>
      <c r="P50" s="51" t="e">
        <f t="shared" si="1"/>
        <v>#VALUE!</v>
      </c>
      <c r="Q50" s="68">
        <f t="shared" si="2"/>
        <v>0</v>
      </c>
    </row>
    <row r="51" spans="1:17" s="2" customFormat="1" ht="13.5">
      <c r="A51" s="361" t="s">
        <v>425</v>
      </c>
      <c r="B51" s="50" t="s">
        <v>35</v>
      </c>
      <c r="C51" s="50"/>
      <c r="D51" s="50">
        <v>0.008</v>
      </c>
      <c r="E51" s="50" t="s">
        <v>120</v>
      </c>
      <c r="F51" s="68"/>
      <c r="G51" s="215" t="s">
        <v>147</v>
      </c>
      <c r="H51" s="215" t="s">
        <v>147</v>
      </c>
      <c r="I51" s="278">
        <v>0.086</v>
      </c>
      <c r="J51" s="278">
        <v>0.014</v>
      </c>
      <c r="K51" s="215" t="s">
        <v>367</v>
      </c>
      <c r="L51" s="215"/>
      <c r="M51" s="215"/>
      <c r="N51" s="294"/>
      <c r="O51" s="67">
        <f t="shared" si="0"/>
        <v>0.014</v>
      </c>
      <c r="P51" s="51">
        <f t="shared" si="1"/>
        <v>0.049999999999999996</v>
      </c>
      <c r="Q51" s="68">
        <f t="shared" si="2"/>
        <v>0.086</v>
      </c>
    </row>
    <row r="52" spans="1:17" s="2" customFormat="1" ht="14.25" thickBot="1">
      <c r="A52" s="405" t="s">
        <v>369</v>
      </c>
      <c r="B52" s="99" t="s">
        <v>35</v>
      </c>
      <c r="C52" s="99"/>
      <c r="D52" s="99">
        <v>0.008</v>
      </c>
      <c r="E52" s="837" t="s">
        <v>120</v>
      </c>
      <c r="F52" s="120"/>
      <c r="G52" s="313" t="s">
        <v>147</v>
      </c>
      <c r="H52" s="307" t="s">
        <v>147</v>
      </c>
      <c r="I52" s="307" t="s">
        <v>147</v>
      </c>
      <c r="J52" s="307" t="s">
        <v>147</v>
      </c>
      <c r="K52" s="307" t="s">
        <v>367</v>
      </c>
      <c r="L52" s="307"/>
      <c r="M52" s="307"/>
      <c r="N52" s="308"/>
      <c r="O52" s="301">
        <f>MIN(G52:J52)</f>
        <v>0</v>
      </c>
      <c r="P52" s="302" t="e">
        <f>(I52+J52)/2</f>
        <v>#VALUE!</v>
      </c>
      <c r="Q52" s="120">
        <f>MAX(G52:J52)</f>
        <v>0</v>
      </c>
    </row>
    <row r="53" spans="7:17" ht="15.75">
      <c r="G53" s="864"/>
      <c r="H53" s="864"/>
      <c r="I53" s="864"/>
      <c r="L53" s="864"/>
      <c r="M53" s="864"/>
      <c r="O53" s="864"/>
      <c r="Q53" s="864"/>
    </row>
    <row r="54" spans="1:15" ht="15">
      <c r="A54" s="204" t="s">
        <v>24</v>
      </c>
      <c r="B54" s="102"/>
      <c r="C54" s="102"/>
      <c r="D54" s="102"/>
      <c r="E54" s="102"/>
      <c r="F54" s="102"/>
      <c r="G54" s="9"/>
      <c r="H54" s="9"/>
      <c r="I54" s="9"/>
      <c r="J54" s="9"/>
      <c r="K54" s="9"/>
      <c r="L54" s="9"/>
      <c r="M54" s="9"/>
      <c r="N54" s="9"/>
      <c r="O54" s="102"/>
    </row>
    <row r="55" spans="1:15" ht="15">
      <c r="A55" s="391" t="s">
        <v>111</v>
      </c>
      <c r="B55" s="102"/>
      <c r="C55" s="102"/>
      <c r="D55" s="102"/>
      <c r="E55" s="102"/>
      <c r="F55" s="102"/>
      <c r="G55" s="9"/>
      <c r="H55" s="9"/>
      <c r="I55" s="9"/>
      <c r="J55" s="9"/>
      <c r="K55" s="9"/>
      <c r="L55" s="9"/>
      <c r="M55" s="9"/>
      <c r="N55" s="9"/>
      <c r="O55" s="102"/>
    </row>
    <row r="56" spans="1:15" ht="15">
      <c r="A56" s="392" t="s">
        <v>49</v>
      </c>
      <c r="B56" s="102"/>
      <c r="C56" s="102"/>
      <c r="D56" s="102"/>
      <c r="E56" s="102"/>
      <c r="F56" s="102"/>
      <c r="G56" s="9"/>
      <c r="H56" s="9"/>
      <c r="I56" s="9"/>
      <c r="J56" s="9"/>
      <c r="K56" s="9"/>
      <c r="L56" s="9"/>
      <c r="M56" s="9"/>
      <c r="N56" s="9"/>
      <c r="O56" s="102"/>
    </row>
    <row r="57" spans="1:15" ht="15">
      <c r="A57" s="364" t="s">
        <v>112</v>
      </c>
      <c r="B57" s="102"/>
      <c r="C57" s="102"/>
      <c r="D57" s="102"/>
      <c r="E57" s="102"/>
      <c r="F57" s="102"/>
      <c r="G57" s="17"/>
      <c r="H57" s="17"/>
      <c r="I57" s="17"/>
      <c r="J57" s="17"/>
      <c r="K57" s="17"/>
      <c r="L57" s="17"/>
      <c r="M57" s="17"/>
      <c r="N57" s="17"/>
      <c r="O57" s="102"/>
    </row>
    <row r="58" spans="1:15" ht="15">
      <c r="A58" s="365" t="s">
        <v>250</v>
      </c>
      <c r="B58" s="102"/>
      <c r="C58" s="102"/>
      <c r="D58" s="102"/>
      <c r="E58" s="102"/>
      <c r="F58" s="102"/>
      <c r="G58" s="205"/>
      <c r="H58" s="205"/>
      <c r="I58" s="205"/>
      <c r="J58" s="205"/>
      <c r="K58" s="205"/>
      <c r="L58" s="205"/>
      <c r="M58" s="205"/>
      <c r="N58" s="205"/>
      <c r="O58" s="102"/>
    </row>
    <row r="59" spans="1:15" ht="15">
      <c r="A59" s="366" t="s">
        <v>251</v>
      </c>
      <c r="B59" s="102"/>
      <c r="C59" s="102"/>
      <c r="D59" s="102"/>
      <c r="E59" s="102"/>
      <c r="F59" s="102"/>
      <c r="G59" s="205"/>
      <c r="H59" s="205"/>
      <c r="I59" s="205"/>
      <c r="J59" s="205"/>
      <c r="K59" s="205"/>
      <c r="L59" s="205"/>
      <c r="M59" s="205"/>
      <c r="N59" s="205"/>
      <c r="O59" s="102"/>
    </row>
    <row r="60" spans="1:15" ht="15">
      <c r="A60" s="367" t="s">
        <v>252</v>
      </c>
      <c r="B60" s="102"/>
      <c r="C60" s="102"/>
      <c r="D60" s="102"/>
      <c r="E60" s="102"/>
      <c r="F60" s="102"/>
      <c r="G60" s="205"/>
      <c r="H60" s="205"/>
      <c r="I60" s="205"/>
      <c r="J60" s="205"/>
      <c r="K60" s="205"/>
      <c r="L60" s="205"/>
      <c r="M60" s="205"/>
      <c r="N60" s="205"/>
      <c r="O60" s="102"/>
    </row>
    <row r="61" spans="1:15" ht="15">
      <c r="A61" s="367" t="s">
        <v>253</v>
      </c>
      <c r="B61" s="102"/>
      <c r="C61" s="102"/>
      <c r="D61" s="102"/>
      <c r="E61" s="102"/>
      <c r="F61" s="102"/>
      <c r="G61" s="206"/>
      <c r="H61" s="206"/>
      <c r="I61" s="206"/>
      <c r="J61" s="206"/>
      <c r="K61" s="206"/>
      <c r="L61" s="206"/>
      <c r="M61" s="206"/>
      <c r="N61" s="206"/>
      <c r="O61" s="102"/>
    </row>
    <row r="62" spans="1:15" ht="15">
      <c r="A62" s="368" t="s">
        <v>268</v>
      </c>
      <c r="B62" s="88"/>
      <c r="C62" s="88"/>
      <c r="D62" s="88"/>
      <c r="E62" s="88"/>
      <c r="F62" s="88"/>
      <c r="G62" s="235"/>
      <c r="H62" s="235"/>
      <c r="I62" s="235"/>
      <c r="J62" s="235"/>
      <c r="K62" s="235"/>
      <c r="L62" s="235"/>
      <c r="M62" s="235"/>
      <c r="N62" s="235"/>
      <c r="O62" s="88"/>
    </row>
    <row r="63" spans="1:15" ht="15">
      <c r="A63" s="369" t="s">
        <v>103</v>
      </c>
      <c r="B63" s="163"/>
      <c r="C63" s="163"/>
      <c r="D63" s="163"/>
      <c r="E63" s="163"/>
      <c r="F63" s="163"/>
      <c r="G63" s="235"/>
      <c r="H63" s="235"/>
      <c r="I63" s="235"/>
      <c r="J63" s="235"/>
      <c r="K63" s="235"/>
      <c r="L63" s="235"/>
      <c r="M63" s="235"/>
      <c r="N63" s="235"/>
      <c r="O63" s="163"/>
    </row>
    <row r="64" spans="1:15" ht="15">
      <c r="A64" s="368" t="s">
        <v>140</v>
      </c>
      <c r="B64" s="88"/>
      <c r="C64" s="88"/>
      <c r="D64" s="88"/>
      <c r="E64" s="88"/>
      <c r="F64" s="88"/>
      <c r="G64" s="235"/>
      <c r="H64" s="235"/>
      <c r="I64" s="235"/>
      <c r="J64" s="235"/>
      <c r="K64" s="235"/>
      <c r="L64" s="235"/>
      <c r="M64" s="235"/>
      <c r="N64" s="235"/>
      <c r="O64" s="88"/>
    </row>
    <row r="65" spans="1:15" ht="15">
      <c r="A65" s="392" t="s">
        <v>255</v>
      </c>
      <c r="B65" s="102"/>
      <c r="C65" s="102"/>
      <c r="D65" s="102"/>
      <c r="E65" s="102"/>
      <c r="F65" s="102"/>
      <c r="G65" s="235"/>
      <c r="H65" s="235"/>
      <c r="I65" s="235"/>
      <c r="J65" s="235"/>
      <c r="K65" s="235"/>
      <c r="L65" s="235"/>
      <c r="M65" s="235"/>
      <c r="N65" s="235"/>
      <c r="O65" s="102"/>
    </row>
    <row r="66" spans="1:15" ht="15">
      <c r="A66" s="392" t="s">
        <v>256</v>
      </c>
      <c r="B66" s="102"/>
      <c r="C66" s="102"/>
      <c r="D66" s="102"/>
      <c r="E66" s="102"/>
      <c r="F66" s="102"/>
      <c r="G66" s="235"/>
      <c r="H66" s="235"/>
      <c r="I66" s="235"/>
      <c r="J66" s="235"/>
      <c r="K66" s="235"/>
      <c r="L66" s="235"/>
      <c r="M66" s="235"/>
      <c r="N66" s="235"/>
      <c r="O66" s="102"/>
    </row>
    <row r="67" spans="1:15" ht="15">
      <c r="A67" s="392" t="s">
        <v>257</v>
      </c>
      <c r="B67" s="102"/>
      <c r="C67" s="102"/>
      <c r="D67" s="102"/>
      <c r="E67" s="102"/>
      <c r="F67" s="102"/>
      <c r="G67" s="205"/>
      <c r="H67" s="205"/>
      <c r="I67" s="205"/>
      <c r="J67" s="205"/>
      <c r="K67" s="205"/>
      <c r="L67" s="205"/>
      <c r="M67" s="205"/>
      <c r="N67" s="205"/>
      <c r="O67" s="102"/>
    </row>
    <row r="68" spans="1:15" ht="15">
      <c r="A68" s="204" t="s">
        <v>145</v>
      </c>
      <c r="B68" s="102"/>
      <c r="C68" s="102"/>
      <c r="D68" s="102"/>
      <c r="E68" s="102"/>
      <c r="F68" s="102"/>
      <c r="G68" s="9"/>
      <c r="H68" s="9"/>
      <c r="I68" s="9"/>
      <c r="J68" s="9"/>
      <c r="K68" s="9"/>
      <c r="L68" s="9"/>
      <c r="M68" s="9"/>
      <c r="N68" s="9"/>
      <c r="O68" s="102"/>
    </row>
    <row r="69" spans="1:15" ht="15">
      <c r="A69" s="204" t="s">
        <v>146</v>
      </c>
      <c r="B69" s="102"/>
      <c r="C69" s="102"/>
      <c r="D69" s="102"/>
      <c r="E69" s="102"/>
      <c r="F69" s="102"/>
      <c r="G69" s="205"/>
      <c r="H69" s="205"/>
      <c r="I69" s="205"/>
      <c r="J69" s="205"/>
      <c r="K69" s="205"/>
      <c r="L69" s="205"/>
      <c r="M69" s="205"/>
      <c r="N69" s="205"/>
      <c r="O69" s="102"/>
    </row>
    <row r="70" spans="1:15" ht="15">
      <c r="A70" s="204" t="s">
        <v>167</v>
      </c>
      <c r="B70" s="102"/>
      <c r="C70" s="102"/>
      <c r="D70" s="102"/>
      <c r="E70" s="102"/>
      <c r="F70" s="102"/>
      <c r="G70" s="205"/>
      <c r="H70" s="205"/>
      <c r="I70" s="205"/>
      <c r="J70" s="205"/>
      <c r="K70" s="205"/>
      <c r="L70" s="205"/>
      <c r="M70" s="205"/>
      <c r="N70" s="205"/>
      <c r="O70" s="102"/>
    </row>
    <row r="71" spans="1:15" ht="15">
      <c r="A71" s="12" t="s">
        <v>168</v>
      </c>
      <c r="B71" s="19"/>
      <c r="C71" s="19"/>
      <c r="D71" s="102"/>
      <c r="E71" s="102"/>
      <c r="F71" s="102"/>
      <c r="G71" s="205"/>
      <c r="H71" s="205"/>
      <c r="I71" s="205"/>
      <c r="J71" s="205"/>
      <c r="K71" s="205"/>
      <c r="L71" s="205"/>
      <c r="M71" s="205"/>
      <c r="N71" s="205"/>
      <c r="O71" s="102"/>
    </row>
  </sheetData>
  <sheetProtection/>
  <mergeCells count="8">
    <mergeCell ref="A2:A3"/>
    <mergeCell ref="B2:B3"/>
    <mergeCell ref="E2:E3"/>
    <mergeCell ref="F2:F3"/>
    <mergeCell ref="A1:Q1"/>
    <mergeCell ref="O2:O3"/>
    <mergeCell ref="P2:P3"/>
    <mergeCell ref="Q2:Q3"/>
  </mergeCells>
  <conditionalFormatting sqref="P6:Q7 P9:Q10 P12:Q12 P14:Q15 P17:Q19 P21:Q21 P23:Q24 P26:Q27 P29:Q29 P32:Q38 P40:Q40 P42:Q43 P45:Q51">
    <cfRule type="cellIs" priority="5" dxfId="0" operator="lessThanOrEqual" stopIfTrue="1">
      <formula>#REF!</formula>
    </cfRule>
  </conditionalFormatting>
  <conditionalFormatting sqref="J44:N44">
    <cfRule type="cellIs" priority="4" dxfId="0" operator="lessThanOrEqual" stopIfTrue="1">
      <formula>#REF!</formula>
    </cfRule>
  </conditionalFormatting>
  <conditionalFormatting sqref="P52:Q52 P44:Q44 P41:Q41 P39:Q39 P30:Q31 P28:Q28 P25:Q25 P22:Q22 P20:Q20 P16:Q16 P13:Q13 P11:Q11 P8:Q8">
    <cfRule type="cellIs" priority="1" dxfId="0" operator="lessThanOrEqual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headerFooter>
    <oddHeader>&amp;L&amp;24Monitoring Point 11 ( MW11)&amp;C&amp;24SINGLETON WASTE DEPOT - Groundwater Monitoring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71"/>
  <sheetViews>
    <sheetView zoomScale="90" zoomScaleNormal="90" workbookViewId="0" topLeftCell="A1">
      <selection activeCell="A4" sqref="A4:IV5"/>
    </sheetView>
  </sheetViews>
  <sheetFormatPr defaultColWidth="8.88671875" defaultRowHeight="15"/>
  <cols>
    <col min="1" max="1" width="27.6640625" style="609" customWidth="1"/>
    <col min="4" max="4" width="10.21484375" style="0" customWidth="1"/>
    <col min="5" max="5" width="11.77734375" style="0" customWidth="1"/>
    <col min="6" max="6" width="10.4453125" style="0" bestFit="1" customWidth="1"/>
  </cols>
  <sheetData>
    <row r="1" spans="1:17" ht="28.5" customHeight="1" thickBot="1">
      <c r="A1" s="1110" t="s">
        <v>232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</row>
    <row r="2" spans="1:17" s="609" customFormat="1" ht="62.25" customHeight="1" thickBot="1">
      <c r="A2" s="1015" t="s">
        <v>13</v>
      </c>
      <c r="B2" s="983" t="s">
        <v>11</v>
      </c>
      <c r="C2" s="381" t="s">
        <v>258</v>
      </c>
      <c r="D2" s="379" t="s">
        <v>259</v>
      </c>
      <c r="E2" s="1035" t="s">
        <v>260</v>
      </c>
      <c r="F2" s="983" t="s">
        <v>261</v>
      </c>
      <c r="G2" s="355" t="s">
        <v>291</v>
      </c>
      <c r="H2" s="355" t="s">
        <v>263</v>
      </c>
      <c r="I2" s="383" t="s">
        <v>314</v>
      </c>
      <c r="J2" s="357" t="s">
        <v>332</v>
      </c>
      <c r="K2" s="355" t="s">
        <v>408</v>
      </c>
      <c r="L2" s="386" t="s">
        <v>245</v>
      </c>
      <c r="M2" s="385" t="s">
        <v>246</v>
      </c>
      <c r="N2" s="383" t="s">
        <v>247</v>
      </c>
      <c r="O2" s="998" t="s">
        <v>107</v>
      </c>
      <c r="P2" s="1106" t="s">
        <v>109</v>
      </c>
      <c r="Q2" s="1002" t="s">
        <v>108</v>
      </c>
    </row>
    <row r="3" spans="1:17" s="609" customFormat="1" ht="54" customHeight="1" thickBot="1">
      <c r="A3" s="1117"/>
      <c r="B3" s="1118"/>
      <c r="C3" s="382" t="s">
        <v>101</v>
      </c>
      <c r="D3" s="380">
        <v>0.95</v>
      </c>
      <c r="E3" s="1119"/>
      <c r="F3" s="984"/>
      <c r="G3" s="386" t="s">
        <v>302</v>
      </c>
      <c r="H3" s="386" t="s">
        <v>306</v>
      </c>
      <c r="I3" s="386" t="s">
        <v>313</v>
      </c>
      <c r="J3" s="386" t="s">
        <v>329</v>
      </c>
      <c r="K3" s="383" t="s">
        <v>412</v>
      </c>
      <c r="L3" s="377" t="s">
        <v>269</v>
      </c>
      <c r="M3" s="377" t="s">
        <v>269</v>
      </c>
      <c r="N3" s="383" t="s">
        <v>269</v>
      </c>
      <c r="O3" s="1120"/>
      <c r="P3" s="1121"/>
      <c r="Q3" s="1003"/>
    </row>
    <row r="4" spans="1:17" ht="15" hidden="1">
      <c r="A4" s="614" t="s">
        <v>71</v>
      </c>
      <c r="B4" s="615"/>
      <c r="C4" s="100" t="s">
        <v>100</v>
      </c>
      <c r="D4" s="100">
        <v>0.95</v>
      </c>
      <c r="E4" s="616"/>
      <c r="F4" s="82"/>
      <c r="G4" s="40"/>
      <c r="H4" s="40"/>
      <c r="I4" s="40"/>
      <c r="J4" s="40"/>
      <c r="K4" s="617"/>
      <c r="L4" s="617"/>
      <c r="M4" s="617"/>
      <c r="N4" s="618"/>
      <c r="O4" s="619"/>
      <c r="P4" s="41"/>
      <c r="Q4" s="66"/>
    </row>
    <row r="5" spans="1:17" ht="15" hidden="1">
      <c r="A5" s="389"/>
      <c r="B5" s="197"/>
      <c r="C5" s="202"/>
      <c r="D5" s="202"/>
      <c r="E5" s="197"/>
      <c r="F5" s="198"/>
      <c r="G5" s="219"/>
      <c r="H5" s="219"/>
      <c r="I5" s="219"/>
      <c r="J5" s="219"/>
      <c r="K5" s="219"/>
      <c r="L5" s="219"/>
      <c r="M5" s="219"/>
      <c r="N5" s="219"/>
      <c r="O5" s="111"/>
      <c r="P5" s="112"/>
      <c r="Q5" s="113"/>
    </row>
    <row r="6" spans="1:17" ht="15">
      <c r="A6" s="360" t="s">
        <v>374</v>
      </c>
      <c r="B6" s="50" t="s">
        <v>35</v>
      </c>
      <c r="C6" s="50"/>
      <c r="D6" s="50"/>
      <c r="E6" s="50"/>
      <c r="F6" s="68"/>
      <c r="G6" s="215" t="s">
        <v>147</v>
      </c>
      <c r="H6" s="215" t="s">
        <v>147</v>
      </c>
      <c r="I6" s="215">
        <v>816</v>
      </c>
      <c r="J6" s="215">
        <v>826</v>
      </c>
      <c r="K6" s="215">
        <v>910</v>
      </c>
      <c r="L6" s="215"/>
      <c r="M6" s="215"/>
      <c r="N6" s="215"/>
      <c r="O6" s="67">
        <f>MIN(G6:N6)</f>
        <v>816</v>
      </c>
      <c r="P6" s="51">
        <f>AVERAGE(G6:N6)</f>
        <v>850.6666666666666</v>
      </c>
      <c r="Q6" s="68">
        <f>MAX(G6:N6)</f>
        <v>910</v>
      </c>
    </row>
    <row r="7" spans="1:17" ht="15">
      <c r="A7" s="361" t="s">
        <v>16</v>
      </c>
      <c r="B7" s="50" t="s">
        <v>35</v>
      </c>
      <c r="C7" s="50"/>
      <c r="D7" s="50">
        <v>0.055</v>
      </c>
      <c r="E7" s="50"/>
      <c r="F7" s="68"/>
      <c r="G7" s="215" t="s">
        <v>147</v>
      </c>
      <c r="H7" s="215" t="s">
        <v>147</v>
      </c>
      <c r="I7" s="275">
        <v>3.99</v>
      </c>
      <c r="J7" s="275">
        <v>1.13</v>
      </c>
      <c r="K7" s="275">
        <v>0.29</v>
      </c>
      <c r="L7" s="215"/>
      <c r="M7" s="215"/>
      <c r="N7" s="215"/>
      <c r="O7" s="67">
        <f aca="true" t="shared" si="0" ref="O7:O52">MIN(G7:N7)</f>
        <v>0.29</v>
      </c>
      <c r="P7" s="51">
        <f aca="true" t="shared" si="1" ref="P7:P52">AVERAGE(G7:N7)</f>
        <v>1.8033333333333335</v>
      </c>
      <c r="Q7" s="68">
        <f aca="true" t="shared" si="2" ref="Q7:Q52">MAX(G7:N7)</f>
        <v>3.99</v>
      </c>
    </row>
    <row r="8" spans="1:17" ht="15">
      <c r="A8" s="361" t="s">
        <v>370</v>
      </c>
      <c r="B8" s="50" t="s">
        <v>35</v>
      </c>
      <c r="C8" s="50"/>
      <c r="D8" s="50">
        <v>0.055</v>
      </c>
      <c r="E8" s="50"/>
      <c r="F8" s="68"/>
      <c r="G8" s="215" t="s">
        <v>147</v>
      </c>
      <c r="H8" s="215" t="s">
        <v>147</v>
      </c>
      <c r="I8" s="215" t="s">
        <v>147</v>
      </c>
      <c r="J8" s="215" t="s">
        <v>147</v>
      </c>
      <c r="K8" s="215" t="s">
        <v>362</v>
      </c>
      <c r="L8" s="215"/>
      <c r="M8" s="215"/>
      <c r="N8" s="215"/>
      <c r="O8" s="67">
        <f t="shared" si="0"/>
        <v>0</v>
      </c>
      <c r="P8" s="51" t="e">
        <f t="shared" si="1"/>
        <v>#DIV/0!</v>
      </c>
      <c r="Q8" s="68">
        <f t="shared" si="2"/>
        <v>0</v>
      </c>
    </row>
    <row r="9" spans="1:17" ht="15">
      <c r="A9" s="361" t="s">
        <v>375</v>
      </c>
      <c r="B9" s="50" t="s">
        <v>35</v>
      </c>
      <c r="C9" s="53"/>
      <c r="D9" s="53">
        <v>0.9</v>
      </c>
      <c r="E9" s="53"/>
      <c r="F9" s="70"/>
      <c r="G9" s="215" t="s">
        <v>147</v>
      </c>
      <c r="H9" s="215" t="s">
        <v>147</v>
      </c>
      <c r="I9" s="215">
        <v>0.36</v>
      </c>
      <c r="J9" s="275">
        <v>1.2</v>
      </c>
      <c r="K9" s="275">
        <v>6.7</v>
      </c>
      <c r="L9" s="215"/>
      <c r="M9" s="215"/>
      <c r="N9" s="215"/>
      <c r="O9" s="67">
        <f t="shared" si="0"/>
        <v>0.36</v>
      </c>
      <c r="P9" s="51">
        <f t="shared" si="1"/>
        <v>2.7533333333333334</v>
      </c>
      <c r="Q9" s="68">
        <f t="shared" si="2"/>
        <v>6.7</v>
      </c>
    </row>
    <row r="10" spans="1:17" ht="15">
      <c r="A10" s="361" t="s">
        <v>2</v>
      </c>
      <c r="B10" s="50" t="s">
        <v>35</v>
      </c>
      <c r="C10" s="53"/>
      <c r="D10" s="53">
        <v>0.013</v>
      </c>
      <c r="E10" s="53">
        <v>0.01</v>
      </c>
      <c r="F10" s="70">
        <f>E10*10</f>
        <v>0.1</v>
      </c>
      <c r="G10" s="215" t="s">
        <v>147</v>
      </c>
      <c r="H10" s="215" t="s">
        <v>147</v>
      </c>
      <c r="I10" s="291">
        <v>0.1</v>
      </c>
      <c r="J10" s="278">
        <v>0.015</v>
      </c>
      <c r="K10" s="215">
        <v>0.004</v>
      </c>
      <c r="L10" s="215"/>
      <c r="M10" s="215"/>
      <c r="N10" s="215"/>
      <c r="O10" s="67">
        <f t="shared" si="0"/>
        <v>0.004</v>
      </c>
      <c r="P10" s="51">
        <f t="shared" si="1"/>
        <v>0.03966666666666667</v>
      </c>
      <c r="Q10" s="68">
        <f t="shared" si="2"/>
        <v>0.1</v>
      </c>
    </row>
    <row r="11" spans="1:17" ht="15">
      <c r="A11" s="361" t="s">
        <v>352</v>
      </c>
      <c r="B11" s="50" t="s">
        <v>35</v>
      </c>
      <c r="C11" s="53"/>
      <c r="D11" s="53">
        <v>0.013</v>
      </c>
      <c r="E11" s="53">
        <v>0.01</v>
      </c>
      <c r="F11" s="70">
        <v>0.1</v>
      </c>
      <c r="G11" s="215" t="s">
        <v>147</v>
      </c>
      <c r="H11" s="215" t="s">
        <v>147</v>
      </c>
      <c r="I11" s="291" t="s">
        <v>147</v>
      </c>
      <c r="J11" s="215" t="s">
        <v>147</v>
      </c>
      <c r="K11" s="215">
        <v>0.002</v>
      </c>
      <c r="L11" s="215"/>
      <c r="M11" s="215"/>
      <c r="N11" s="215"/>
      <c r="O11" s="67">
        <f t="shared" si="0"/>
        <v>0.002</v>
      </c>
      <c r="P11" s="51">
        <f t="shared" si="1"/>
        <v>0.002</v>
      </c>
      <c r="Q11" s="68">
        <f t="shared" si="2"/>
        <v>0.002</v>
      </c>
    </row>
    <row r="12" spans="1:17" ht="15">
      <c r="A12" s="361" t="s">
        <v>3</v>
      </c>
      <c r="B12" s="50" t="s">
        <v>35</v>
      </c>
      <c r="C12" s="53"/>
      <c r="D12" s="53"/>
      <c r="E12" s="53">
        <v>0.7</v>
      </c>
      <c r="F12" s="70"/>
      <c r="G12" s="215" t="s">
        <v>147</v>
      </c>
      <c r="H12" s="215" t="s">
        <v>147</v>
      </c>
      <c r="I12" s="215">
        <v>0.111</v>
      </c>
      <c r="J12" s="215">
        <v>0.04</v>
      </c>
      <c r="K12" s="215">
        <v>0.03</v>
      </c>
      <c r="L12" s="215"/>
      <c r="M12" s="215"/>
      <c r="N12" s="215"/>
      <c r="O12" s="67">
        <f t="shared" si="0"/>
        <v>0.03</v>
      </c>
      <c r="P12" s="51">
        <f t="shared" si="1"/>
        <v>0.06033333333333333</v>
      </c>
      <c r="Q12" s="68">
        <f t="shared" si="2"/>
        <v>0.111</v>
      </c>
    </row>
    <row r="13" spans="1:17" ht="15">
      <c r="A13" s="361" t="s">
        <v>353</v>
      </c>
      <c r="B13" s="50" t="s">
        <v>35</v>
      </c>
      <c r="C13" s="53"/>
      <c r="D13" s="53"/>
      <c r="E13" s="53"/>
      <c r="F13" s="70"/>
      <c r="G13" s="215" t="s">
        <v>147</v>
      </c>
      <c r="H13" s="215" t="s">
        <v>147</v>
      </c>
      <c r="I13" s="215" t="s">
        <v>147</v>
      </c>
      <c r="J13" s="215" t="s">
        <v>147</v>
      </c>
      <c r="K13" s="215">
        <v>0.02</v>
      </c>
      <c r="L13" s="215"/>
      <c r="M13" s="215"/>
      <c r="N13" s="215"/>
      <c r="O13" s="67">
        <f t="shared" si="0"/>
        <v>0.02</v>
      </c>
      <c r="P13" s="51">
        <f t="shared" si="1"/>
        <v>0.02</v>
      </c>
      <c r="Q13" s="68">
        <f t="shared" si="2"/>
        <v>0.02</v>
      </c>
    </row>
    <row r="14" spans="1:17" ht="15">
      <c r="A14" s="361" t="s">
        <v>126</v>
      </c>
      <c r="B14" s="50" t="s">
        <v>35</v>
      </c>
      <c r="C14" s="53"/>
      <c r="D14" s="53"/>
      <c r="E14" s="53"/>
      <c r="F14" s="70"/>
      <c r="G14" s="215" t="s">
        <v>147</v>
      </c>
      <c r="H14" s="215" t="s">
        <v>147</v>
      </c>
      <c r="I14" s="215" t="s">
        <v>14</v>
      </c>
      <c r="J14" s="215" t="s">
        <v>14</v>
      </c>
      <c r="K14" s="215" t="s">
        <v>365</v>
      </c>
      <c r="L14" s="215"/>
      <c r="M14" s="215"/>
      <c r="N14" s="215"/>
      <c r="O14" s="67">
        <f t="shared" si="0"/>
        <v>0</v>
      </c>
      <c r="P14" s="51" t="e">
        <f t="shared" si="1"/>
        <v>#DIV/0!</v>
      </c>
      <c r="Q14" s="68">
        <f t="shared" si="2"/>
        <v>0</v>
      </c>
    </row>
    <row r="15" spans="1:17" ht="15">
      <c r="A15" s="361" t="s">
        <v>4</v>
      </c>
      <c r="B15" s="50" t="s">
        <v>35</v>
      </c>
      <c r="C15" s="53"/>
      <c r="D15" s="53">
        <v>0.0002</v>
      </c>
      <c r="E15" s="53">
        <v>0.002</v>
      </c>
      <c r="F15" s="70">
        <f>E15*10</f>
        <v>0.02</v>
      </c>
      <c r="G15" s="215" t="s">
        <v>147</v>
      </c>
      <c r="H15" s="215" t="s">
        <v>147</v>
      </c>
      <c r="I15" s="215">
        <v>0.0003</v>
      </c>
      <c r="J15" s="215" t="s">
        <v>46</v>
      </c>
      <c r="K15" s="215" t="s">
        <v>366</v>
      </c>
      <c r="L15" s="215"/>
      <c r="M15" s="215"/>
      <c r="N15" s="215"/>
      <c r="O15" s="67">
        <f t="shared" si="0"/>
        <v>0.0003</v>
      </c>
      <c r="P15" s="51">
        <f t="shared" si="1"/>
        <v>0.0003</v>
      </c>
      <c r="Q15" s="68">
        <f t="shared" si="2"/>
        <v>0.0003</v>
      </c>
    </row>
    <row r="16" spans="1:17" ht="15">
      <c r="A16" s="361" t="s">
        <v>354</v>
      </c>
      <c r="B16" s="50" t="s">
        <v>35</v>
      </c>
      <c r="C16" s="53"/>
      <c r="D16" s="53">
        <v>0.0002</v>
      </c>
      <c r="E16" s="53">
        <v>0.002</v>
      </c>
      <c r="F16" s="70">
        <v>0.02</v>
      </c>
      <c r="G16" s="215" t="s">
        <v>147</v>
      </c>
      <c r="H16" s="215" t="s">
        <v>147</v>
      </c>
      <c r="I16" s="215" t="s">
        <v>147</v>
      </c>
      <c r="J16" s="215" t="s">
        <v>147</v>
      </c>
      <c r="K16" s="215" t="s">
        <v>366</v>
      </c>
      <c r="L16" s="215"/>
      <c r="M16" s="215"/>
      <c r="N16" s="215"/>
      <c r="O16" s="67">
        <f t="shared" si="0"/>
        <v>0</v>
      </c>
      <c r="P16" s="51" t="e">
        <f t="shared" si="1"/>
        <v>#DIV/0!</v>
      </c>
      <c r="Q16" s="68">
        <f t="shared" si="2"/>
        <v>0</v>
      </c>
    </row>
    <row r="17" spans="1:17" ht="15">
      <c r="A17" s="361" t="s">
        <v>122</v>
      </c>
      <c r="B17" s="50" t="s">
        <v>35</v>
      </c>
      <c r="C17" s="53"/>
      <c r="D17" s="53"/>
      <c r="E17" s="53"/>
      <c r="F17" s="70"/>
      <c r="G17" s="215" t="s">
        <v>147</v>
      </c>
      <c r="H17" s="215" t="s">
        <v>147</v>
      </c>
      <c r="I17" s="215">
        <v>554</v>
      </c>
      <c r="J17" s="215">
        <v>540</v>
      </c>
      <c r="K17" s="215">
        <v>500</v>
      </c>
      <c r="L17" s="215"/>
      <c r="M17" s="215"/>
      <c r="N17" s="215"/>
      <c r="O17" s="67">
        <f t="shared" si="0"/>
        <v>500</v>
      </c>
      <c r="P17" s="51">
        <f t="shared" si="1"/>
        <v>531.3333333333334</v>
      </c>
      <c r="Q17" s="68">
        <f t="shared" si="2"/>
        <v>554</v>
      </c>
    </row>
    <row r="18" spans="1:17" ht="15">
      <c r="A18" s="361" t="s">
        <v>0</v>
      </c>
      <c r="B18" s="50" t="s">
        <v>35</v>
      </c>
      <c r="C18" s="53"/>
      <c r="D18" s="53"/>
      <c r="E18" s="53" t="s">
        <v>114</v>
      </c>
      <c r="F18" s="70"/>
      <c r="G18" s="215" t="s">
        <v>147</v>
      </c>
      <c r="H18" s="215" t="s">
        <v>147</v>
      </c>
      <c r="I18" s="277">
        <v>1240</v>
      </c>
      <c r="J18" s="277">
        <v>1880</v>
      </c>
      <c r="K18" s="277">
        <v>1900</v>
      </c>
      <c r="L18" s="215"/>
      <c r="M18" s="215"/>
      <c r="N18" s="215"/>
      <c r="O18" s="67">
        <f t="shared" si="0"/>
        <v>1240</v>
      </c>
      <c r="P18" s="51">
        <f t="shared" si="1"/>
        <v>1673.3333333333333</v>
      </c>
      <c r="Q18" s="68">
        <f t="shared" si="2"/>
        <v>1900</v>
      </c>
    </row>
    <row r="19" spans="1:17" ht="15">
      <c r="A19" s="361" t="s">
        <v>377</v>
      </c>
      <c r="B19" s="50" t="s">
        <v>35</v>
      </c>
      <c r="C19" s="53"/>
      <c r="D19" s="53">
        <v>0.001</v>
      </c>
      <c r="E19" s="53">
        <v>0.05</v>
      </c>
      <c r="F19" s="70">
        <f>E19*10</f>
        <v>0.5</v>
      </c>
      <c r="G19" s="215" t="s">
        <v>147</v>
      </c>
      <c r="H19" s="215" t="s">
        <v>147</v>
      </c>
      <c r="I19" s="215" t="s">
        <v>33</v>
      </c>
      <c r="J19" s="215" t="s">
        <v>33</v>
      </c>
      <c r="K19" s="215" t="s">
        <v>367</v>
      </c>
      <c r="L19" s="215"/>
      <c r="M19" s="215"/>
      <c r="N19" s="215"/>
      <c r="O19" s="67">
        <f t="shared" si="0"/>
        <v>0</v>
      </c>
      <c r="P19" s="51" t="e">
        <f t="shared" si="1"/>
        <v>#DIV/0!</v>
      </c>
      <c r="Q19" s="68">
        <f t="shared" si="2"/>
        <v>0</v>
      </c>
    </row>
    <row r="20" spans="1:17" ht="15">
      <c r="A20" s="361" t="s">
        <v>355</v>
      </c>
      <c r="B20" s="50" t="s">
        <v>35</v>
      </c>
      <c r="C20" s="53"/>
      <c r="D20" s="53"/>
      <c r="E20" s="53"/>
      <c r="F20" s="70">
        <v>0.5</v>
      </c>
      <c r="G20" s="215" t="s">
        <v>147</v>
      </c>
      <c r="H20" s="215" t="s">
        <v>147</v>
      </c>
      <c r="I20" s="215" t="s">
        <v>147</v>
      </c>
      <c r="J20" s="215" t="s">
        <v>147</v>
      </c>
      <c r="K20" s="215" t="s">
        <v>367</v>
      </c>
      <c r="L20" s="215"/>
      <c r="M20" s="215"/>
      <c r="N20" s="215"/>
      <c r="O20" s="67">
        <f t="shared" si="0"/>
        <v>0</v>
      </c>
      <c r="P20" s="51" t="e">
        <f t="shared" si="1"/>
        <v>#DIV/0!</v>
      </c>
      <c r="Q20" s="68">
        <f t="shared" si="2"/>
        <v>0</v>
      </c>
    </row>
    <row r="21" spans="1:17" ht="15">
      <c r="A21" s="361" t="s">
        <v>378</v>
      </c>
      <c r="B21" s="50" t="s">
        <v>35</v>
      </c>
      <c r="C21" s="53"/>
      <c r="D21" s="53"/>
      <c r="E21" s="53"/>
      <c r="F21" s="70"/>
      <c r="G21" s="215" t="s">
        <v>147</v>
      </c>
      <c r="H21" s="215" t="s">
        <v>147</v>
      </c>
      <c r="I21" s="215">
        <v>0.006</v>
      </c>
      <c r="J21" s="215">
        <v>0.002</v>
      </c>
      <c r="K21" s="215">
        <v>0.003</v>
      </c>
      <c r="L21" s="215"/>
      <c r="M21" s="215"/>
      <c r="N21" s="215"/>
      <c r="O21" s="67">
        <f t="shared" si="0"/>
        <v>0.002</v>
      </c>
      <c r="P21" s="51">
        <f t="shared" si="1"/>
        <v>0.0036666666666666666</v>
      </c>
      <c r="Q21" s="68">
        <f t="shared" si="2"/>
        <v>0.006</v>
      </c>
    </row>
    <row r="22" spans="1:17" ht="15">
      <c r="A22" s="361" t="s">
        <v>356</v>
      </c>
      <c r="B22" s="50" t="s">
        <v>35</v>
      </c>
      <c r="C22" s="53"/>
      <c r="D22" s="53"/>
      <c r="E22" s="53"/>
      <c r="F22" s="70"/>
      <c r="G22" s="215" t="s">
        <v>147</v>
      </c>
      <c r="H22" s="215" t="s">
        <v>147</v>
      </c>
      <c r="I22" s="215" t="s">
        <v>147</v>
      </c>
      <c r="J22" s="215" t="s">
        <v>147</v>
      </c>
      <c r="K22" s="215" t="s">
        <v>363</v>
      </c>
      <c r="L22" s="215"/>
      <c r="M22" s="215"/>
      <c r="N22" s="215"/>
      <c r="O22" s="67">
        <f t="shared" si="0"/>
        <v>0</v>
      </c>
      <c r="P22" s="51" t="e">
        <f t="shared" si="1"/>
        <v>#DIV/0!</v>
      </c>
      <c r="Q22" s="68">
        <f t="shared" si="2"/>
        <v>0</v>
      </c>
    </row>
    <row r="23" spans="1:17" ht="15">
      <c r="A23" s="361" t="s">
        <v>17</v>
      </c>
      <c r="B23" s="53" t="s">
        <v>135</v>
      </c>
      <c r="C23" s="53"/>
      <c r="D23" s="53"/>
      <c r="E23" s="53"/>
      <c r="F23" s="70"/>
      <c r="G23" s="215" t="s">
        <v>147</v>
      </c>
      <c r="H23" s="215" t="s">
        <v>147</v>
      </c>
      <c r="I23" s="215">
        <v>8470</v>
      </c>
      <c r="J23" s="215">
        <v>7860</v>
      </c>
      <c r="K23" s="215">
        <v>9357</v>
      </c>
      <c r="L23" s="215"/>
      <c r="M23" s="215"/>
      <c r="N23" s="215"/>
      <c r="O23" s="67">
        <f t="shared" si="0"/>
        <v>7860</v>
      </c>
      <c r="P23" s="51">
        <f t="shared" si="1"/>
        <v>8562.333333333334</v>
      </c>
      <c r="Q23" s="68">
        <f t="shared" si="2"/>
        <v>9357</v>
      </c>
    </row>
    <row r="24" spans="1:17" ht="15">
      <c r="A24" s="361" t="s">
        <v>5</v>
      </c>
      <c r="B24" s="53" t="s">
        <v>35</v>
      </c>
      <c r="C24" s="53"/>
      <c r="D24" s="53">
        <v>0.0014</v>
      </c>
      <c r="E24" s="53">
        <v>2</v>
      </c>
      <c r="F24" s="70">
        <f>E24*10</f>
        <v>20</v>
      </c>
      <c r="G24" s="215" t="s">
        <v>147</v>
      </c>
      <c r="H24" s="215" t="s">
        <v>147</v>
      </c>
      <c r="I24" s="278">
        <v>0.008</v>
      </c>
      <c r="J24" s="278">
        <v>0.005</v>
      </c>
      <c r="K24" s="215">
        <v>0.001</v>
      </c>
      <c r="L24" s="215"/>
      <c r="M24" s="215"/>
      <c r="N24" s="215"/>
      <c r="O24" s="67">
        <f t="shared" si="0"/>
        <v>0.001</v>
      </c>
      <c r="P24" s="51">
        <f t="shared" si="1"/>
        <v>0.004666666666666667</v>
      </c>
      <c r="Q24" s="68">
        <f t="shared" si="2"/>
        <v>0.008</v>
      </c>
    </row>
    <row r="25" spans="1:17" ht="15">
      <c r="A25" s="361" t="s">
        <v>357</v>
      </c>
      <c r="B25" s="53" t="s">
        <v>35</v>
      </c>
      <c r="C25" s="53"/>
      <c r="D25" s="53">
        <v>0.0014</v>
      </c>
      <c r="E25" s="53">
        <v>2</v>
      </c>
      <c r="F25" s="70">
        <v>20</v>
      </c>
      <c r="G25" s="215" t="s">
        <v>147</v>
      </c>
      <c r="H25" s="215" t="s">
        <v>147</v>
      </c>
      <c r="I25" s="215" t="s">
        <v>147</v>
      </c>
      <c r="J25" s="215" t="s">
        <v>147</v>
      </c>
      <c r="K25" s="215">
        <v>0.001</v>
      </c>
      <c r="L25" s="215"/>
      <c r="M25" s="215"/>
      <c r="N25" s="215"/>
      <c r="O25" s="67">
        <f t="shared" si="0"/>
        <v>0.001</v>
      </c>
      <c r="P25" s="51">
        <f t="shared" si="1"/>
        <v>0.001</v>
      </c>
      <c r="Q25" s="68">
        <f t="shared" si="2"/>
        <v>0.001</v>
      </c>
    </row>
    <row r="26" spans="1:17" ht="15">
      <c r="A26" s="361" t="s">
        <v>379</v>
      </c>
      <c r="B26" s="53" t="s">
        <v>35</v>
      </c>
      <c r="C26" s="53"/>
      <c r="D26" s="53"/>
      <c r="E26" s="53">
        <v>1.5</v>
      </c>
      <c r="F26" s="70"/>
      <c r="G26" s="215" t="s">
        <v>147</v>
      </c>
      <c r="H26" s="215" t="s">
        <v>147</v>
      </c>
      <c r="I26" s="215">
        <v>0.7</v>
      </c>
      <c r="J26" s="215">
        <v>0.6</v>
      </c>
      <c r="K26" s="215">
        <v>1</v>
      </c>
      <c r="L26" s="215"/>
      <c r="M26" s="215"/>
      <c r="N26" s="215"/>
      <c r="O26" s="67">
        <f t="shared" si="0"/>
        <v>0.6</v>
      </c>
      <c r="P26" s="51">
        <f t="shared" si="1"/>
        <v>0.7666666666666666</v>
      </c>
      <c r="Q26" s="68">
        <f t="shared" si="2"/>
        <v>1</v>
      </c>
    </row>
    <row r="27" spans="1:17" ht="15">
      <c r="A27" s="361" t="s">
        <v>8</v>
      </c>
      <c r="B27" s="53" t="s">
        <v>35</v>
      </c>
      <c r="C27" s="53"/>
      <c r="D27" s="53">
        <v>0.0034</v>
      </c>
      <c r="E27" s="53">
        <v>0.01</v>
      </c>
      <c r="F27" s="70">
        <f>E27*10</f>
        <v>0.1</v>
      </c>
      <c r="G27" s="215" t="s">
        <v>147</v>
      </c>
      <c r="H27" s="215" t="s">
        <v>147</v>
      </c>
      <c r="I27" s="215">
        <v>0.008</v>
      </c>
      <c r="J27" s="215">
        <v>0.005</v>
      </c>
      <c r="K27" s="215" t="s">
        <v>363</v>
      </c>
      <c r="L27" s="215"/>
      <c r="M27" s="215"/>
      <c r="N27" s="215"/>
      <c r="O27" s="67">
        <f t="shared" si="0"/>
        <v>0.005</v>
      </c>
      <c r="P27" s="51">
        <f t="shared" si="1"/>
        <v>0.006500000000000001</v>
      </c>
      <c r="Q27" s="68">
        <f t="shared" si="2"/>
        <v>0.008</v>
      </c>
    </row>
    <row r="28" spans="1:17" ht="15">
      <c r="A28" s="361" t="s">
        <v>358</v>
      </c>
      <c r="B28" s="53" t="s">
        <v>35</v>
      </c>
      <c r="C28" s="53"/>
      <c r="D28" s="53">
        <v>0.0034</v>
      </c>
      <c r="E28" s="53">
        <v>0.01</v>
      </c>
      <c r="F28" s="70">
        <v>0.1</v>
      </c>
      <c r="G28" s="215" t="s">
        <v>147</v>
      </c>
      <c r="H28" s="215" t="s">
        <v>147</v>
      </c>
      <c r="I28" s="215" t="s">
        <v>147</v>
      </c>
      <c r="J28" s="215" t="s">
        <v>147</v>
      </c>
      <c r="K28" s="215" t="s">
        <v>363</v>
      </c>
      <c r="L28" s="215"/>
      <c r="M28" s="215"/>
      <c r="N28" s="215"/>
      <c r="O28" s="67">
        <f t="shared" si="0"/>
        <v>0</v>
      </c>
      <c r="P28" s="51" t="e">
        <f t="shared" si="1"/>
        <v>#DIV/0!</v>
      </c>
      <c r="Q28" s="68">
        <f t="shared" si="2"/>
        <v>0</v>
      </c>
    </row>
    <row r="29" spans="1:17" ht="15">
      <c r="A29" s="361" t="s">
        <v>18</v>
      </c>
      <c r="B29" s="53" t="s">
        <v>35</v>
      </c>
      <c r="C29" s="53"/>
      <c r="D29" s="53"/>
      <c r="E29" s="53"/>
      <c r="F29" s="70"/>
      <c r="G29" s="215" t="s">
        <v>147</v>
      </c>
      <c r="H29" s="215" t="s">
        <v>147</v>
      </c>
      <c r="I29" s="215">
        <v>363</v>
      </c>
      <c r="J29" s="215">
        <v>316</v>
      </c>
      <c r="K29" s="215">
        <v>410</v>
      </c>
      <c r="L29" s="215"/>
      <c r="M29" s="215"/>
      <c r="N29" s="215"/>
      <c r="O29" s="67">
        <f t="shared" si="0"/>
        <v>316</v>
      </c>
      <c r="P29" s="51">
        <f t="shared" si="1"/>
        <v>363</v>
      </c>
      <c r="Q29" s="68">
        <f t="shared" si="2"/>
        <v>410</v>
      </c>
    </row>
    <row r="30" spans="1:17" ht="15">
      <c r="A30" s="361" t="s">
        <v>9</v>
      </c>
      <c r="B30" s="53" t="s">
        <v>35</v>
      </c>
      <c r="C30" s="53"/>
      <c r="D30" s="53">
        <v>0.0006</v>
      </c>
      <c r="E30" s="53">
        <v>0.001</v>
      </c>
      <c r="F30" s="70">
        <f>E30*10</f>
        <v>0.01</v>
      </c>
      <c r="G30" s="215" t="s">
        <v>147</v>
      </c>
      <c r="H30" s="215" t="s">
        <v>147</v>
      </c>
      <c r="I30" s="215" t="s">
        <v>147</v>
      </c>
      <c r="J30" s="215" t="s">
        <v>147</v>
      </c>
      <c r="K30" s="215" t="s">
        <v>368</v>
      </c>
      <c r="L30" s="215"/>
      <c r="M30" s="215"/>
      <c r="N30" s="215"/>
      <c r="O30" s="67">
        <f t="shared" si="0"/>
        <v>0</v>
      </c>
      <c r="P30" s="51" t="e">
        <f t="shared" si="1"/>
        <v>#DIV/0!</v>
      </c>
      <c r="Q30" s="68">
        <f t="shared" si="2"/>
        <v>0</v>
      </c>
    </row>
    <row r="31" spans="1:17" ht="15">
      <c r="A31" s="361" t="s">
        <v>359</v>
      </c>
      <c r="B31" s="53" t="s">
        <v>35</v>
      </c>
      <c r="C31" s="53"/>
      <c r="D31" s="53">
        <v>0.0006</v>
      </c>
      <c r="E31" s="53">
        <v>0.001</v>
      </c>
      <c r="F31" s="70">
        <v>0.01</v>
      </c>
      <c r="G31" s="215" t="s">
        <v>147</v>
      </c>
      <c r="H31" s="215" t="s">
        <v>147</v>
      </c>
      <c r="I31" s="215" t="s">
        <v>147</v>
      </c>
      <c r="J31" s="215" t="s">
        <v>147</v>
      </c>
      <c r="K31" s="215" t="s">
        <v>368</v>
      </c>
      <c r="L31" s="215"/>
      <c r="M31" s="215"/>
      <c r="N31" s="215"/>
      <c r="O31" s="67">
        <f t="shared" si="0"/>
        <v>0</v>
      </c>
      <c r="P31" s="51" t="e">
        <f t="shared" si="1"/>
        <v>#DIV/0!</v>
      </c>
      <c r="Q31" s="68">
        <f t="shared" si="2"/>
        <v>0</v>
      </c>
    </row>
    <row r="32" spans="1:17" ht="15">
      <c r="A32" s="361" t="s">
        <v>393</v>
      </c>
      <c r="B32" s="53" t="s">
        <v>35</v>
      </c>
      <c r="C32" s="53"/>
      <c r="D32" s="53">
        <v>0.7</v>
      </c>
      <c r="E32" s="53"/>
      <c r="F32" s="70"/>
      <c r="G32" s="215" t="s">
        <v>147</v>
      </c>
      <c r="H32" s="215" t="s">
        <v>147</v>
      </c>
      <c r="I32" s="215" t="s">
        <v>33</v>
      </c>
      <c r="J32" s="215" t="s">
        <v>33</v>
      </c>
      <c r="K32" s="215" t="s">
        <v>364</v>
      </c>
      <c r="L32" s="215"/>
      <c r="M32" s="215"/>
      <c r="N32" s="215"/>
      <c r="O32" s="67">
        <f t="shared" si="0"/>
        <v>0</v>
      </c>
      <c r="P32" s="51" t="e">
        <f t="shared" si="1"/>
        <v>#DIV/0!</v>
      </c>
      <c r="Q32" s="68">
        <f t="shared" si="2"/>
        <v>0</v>
      </c>
    </row>
    <row r="33" spans="1:17" ht="15">
      <c r="A33" s="390" t="s">
        <v>23</v>
      </c>
      <c r="B33" s="21" t="s">
        <v>12</v>
      </c>
      <c r="C33" s="50"/>
      <c r="D33" s="50"/>
      <c r="E33" s="50"/>
      <c r="F33" s="68" t="s">
        <v>113</v>
      </c>
      <c r="G33" s="215" t="s">
        <v>147</v>
      </c>
      <c r="H33" s="215" t="s">
        <v>147</v>
      </c>
      <c r="I33" s="215">
        <v>7.41</v>
      </c>
      <c r="J33" s="215">
        <v>7.43</v>
      </c>
      <c r="K33" s="215">
        <v>7.3</v>
      </c>
      <c r="L33" s="215"/>
      <c r="M33" s="215"/>
      <c r="N33" s="215"/>
      <c r="O33" s="67">
        <f t="shared" si="0"/>
        <v>7.3</v>
      </c>
      <c r="P33" s="51">
        <f t="shared" si="1"/>
        <v>7.38</v>
      </c>
      <c r="Q33" s="68">
        <f t="shared" si="2"/>
        <v>7.43</v>
      </c>
    </row>
    <row r="34" spans="1:17" ht="15">
      <c r="A34" s="361" t="s">
        <v>32</v>
      </c>
      <c r="B34" s="53" t="s">
        <v>35</v>
      </c>
      <c r="C34" s="53"/>
      <c r="D34" s="53"/>
      <c r="E34" s="53"/>
      <c r="F34" s="70"/>
      <c r="G34" s="215" t="s">
        <v>147</v>
      </c>
      <c r="H34" s="215" t="s">
        <v>147</v>
      </c>
      <c r="I34" s="215">
        <v>34</v>
      </c>
      <c r="J34" s="215">
        <v>30</v>
      </c>
      <c r="K34" s="215">
        <v>30</v>
      </c>
      <c r="L34" s="215"/>
      <c r="M34" s="215"/>
      <c r="N34" s="215"/>
      <c r="O34" s="67">
        <f t="shared" si="0"/>
        <v>30</v>
      </c>
      <c r="P34" s="51">
        <f t="shared" si="1"/>
        <v>31.333333333333332</v>
      </c>
      <c r="Q34" s="68">
        <f t="shared" si="2"/>
        <v>34</v>
      </c>
    </row>
    <row r="35" spans="1:17" ht="15">
      <c r="A35" s="361" t="s">
        <v>123</v>
      </c>
      <c r="B35" s="53" t="s">
        <v>35</v>
      </c>
      <c r="C35" s="53"/>
      <c r="D35" s="53"/>
      <c r="E35" s="53" t="s">
        <v>118</v>
      </c>
      <c r="F35" s="70"/>
      <c r="G35" s="215" t="s">
        <v>147</v>
      </c>
      <c r="H35" s="215" t="s">
        <v>147</v>
      </c>
      <c r="I35" s="277">
        <v>1260</v>
      </c>
      <c r="J35" s="277">
        <v>1160</v>
      </c>
      <c r="K35" s="277">
        <v>1100</v>
      </c>
      <c r="L35" s="215"/>
      <c r="M35" s="215"/>
      <c r="N35" s="215"/>
      <c r="O35" s="67">
        <f t="shared" si="0"/>
        <v>1100</v>
      </c>
      <c r="P35" s="51">
        <f t="shared" si="1"/>
        <v>1173.3333333333333</v>
      </c>
      <c r="Q35" s="68">
        <f t="shared" si="2"/>
        <v>1260</v>
      </c>
    </row>
    <row r="36" spans="1:17" ht="15">
      <c r="A36" s="361" t="s">
        <v>380</v>
      </c>
      <c r="B36" s="53" t="s">
        <v>35</v>
      </c>
      <c r="C36" s="53"/>
      <c r="D36" s="53"/>
      <c r="E36" s="83" t="s">
        <v>119</v>
      </c>
      <c r="F36" s="70">
        <f>10*500</f>
        <v>5000</v>
      </c>
      <c r="G36" s="215" t="s">
        <v>147</v>
      </c>
      <c r="H36" s="215" t="s">
        <v>147</v>
      </c>
      <c r="I36" s="277">
        <v>3180</v>
      </c>
      <c r="J36" s="277">
        <v>2410</v>
      </c>
      <c r="K36" s="277">
        <v>2900</v>
      </c>
      <c r="L36" s="215"/>
      <c r="M36" s="215"/>
      <c r="N36" s="215"/>
      <c r="O36" s="67">
        <f t="shared" si="0"/>
        <v>2410</v>
      </c>
      <c r="P36" s="51">
        <f t="shared" si="1"/>
        <v>2830</v>
      </c>
      <c r="Q36" s="68">
        <f t="shared" si="2"/>
        <v>3180</v>
      </c>
    </row>
    <row r="37" spans="1:17" ht="15">
      <c r="A37" s="361" t="s">
        <v>22</v>
      </c>
      <c r="B37" s="53" t="s">
        <v>35</v>
      </c>
      <c r="C37" s="53"/>
      <c r="D37" s="53"/>
      <c r="E37" s="53"/>
      <c r="F37" s="70"/>
      <c r="G37" s="215" t="s">
        <v>147</v>
      </c>
      <c r="H37" s="215" t="s">
        <v>147</v>
      </c>
      <c r="I37" s="215">
        <v>7310</v>
      </c>
      <c r="J37" s="215">
        <v>6900</v>
      </c>
      <c r="K37" s="215">
        <v>6500</v>
      </c>
      <c r="L37" s="215"/>
      <c r="M37" s="215"/>
      <c r="N37" s="215"/>
      <c r="O37" s="67">
        <f t="shared" si="0"/>
        <v>6500</v>
      </c>
      <c r="P37" s="51">
        <f t="shared" si="1"/>
        <v>6903.333333333333</v>
      </c>
      <c r="Q37" s="68">
        <f t="shared" si="2"/>
        <v>7310</v>
      </c>
    </row>
    <row r="38" spans="1:17" ht="15">
      <c r="A38" s="361" t="s">
        <v>382</v>
      </c>
      <c r="B38" s="53" t="s">
        <v>35</v>
      </c>
      <c r="C38" s="53"/>
      <c r="D38" s="53">
        <v>0.3</v>
      </c>
      <c r="E38" s="53" t="s">
        <v>116</v>
      </c>
      <c r="F38" s="70"/>
      <c r="G38" s="215" t="s">
        <v>147</v>
      </c>
      <c r="H38" s="215" t="s">
        <v>147</v>
      </c>
      <c r="I38" s="278">
        <v>13.4</v>
      </c>
      <c r="J38" s="278">
        <v>42</v>
      </c>
      <c r="K38" s="278">
        <v>20</v>
      </c>
      <c r="L38" s="215"/>
      <c r="M38" s="215"/>
      <c r="N38" s="215"/>
      <c r="O38" s="67">
        <f t="shared" si="0"/>
        <v>13.4</v>
      </c>
      <c r="P38" s="51">
        <f t="shared" si="1"/>
        <v>25.133333333333336</v>
      </c>
      <c r="Q38" s="68">
        <f t="shared" si="2"/>
        <v>42</v>
      </c>
    </row>
    <row r="39" spans="1:17" ht="15">
      <c r="A39" s="361" t="s">
        <v>360</v>
      </c>
      <c r="B39" s="53" t="s">
        <v>35</v>
      </c>
      <c r="C39" s="53"/>
      <c r="D39" s="53">
        <v>0.3</v>
      </c>
      <c r="E39" s="53" t="s">
        <v>116</v>
      </c>
      <c r="F39" s="70"/>
      <c r="G39" s="215" t="s">
        <v>147</v>
      </c>
      <c r="H39" s="215" t="s">
        <v>147</v>
      </c>
      <c r="I39" s="215" t="s">
        <v>147</v>
      </c>
      <c r="J39" s="215" t="s">
        <v>147</v>
      </c>
      <c r="K39" s="278">
        <v>15</v>
      </c>
      <c r="L39" s="215"/>
      <c r="M39" s="215"/>
      <c r="N39" s="215"/>
      <c r="O39" s="67">
        <f t="shared" si="0"/>
        <v>15</v>
      </c>
      <c r="P39" s="51">
        <f t="shared" si="1"/>
        <v>15</v>
      </c>
      <c r="Q39" s="68">
        <f t="shared" si="2"/>
        <v>15</v>
      </c>
    </row>
    <row r="40" spans="1:17" ht="15">
      <c r="A40" s="361" t="s">
        <v>383</v>
      </c>
      <c r="B40" s="53" t="s">
        <v>35</v>
      </c>
      <c r="C40" s="53"/>
      <c r="D40" s="53">
        <v>1.9</v>
      </c>
      <c r="E40" s="83" t="s">
        <v>117</v>
      </c>
      <c r="F40" s="70">
        <v>5</v>
      </c>
      <c r="G40" s="215" t="s">
        <v>147</v>
      </c>
      <c r="H40" s="215" t="s">
        <v>147</v>
      </c>
      <c r="I40" s="278">
        <v>9.16</v>
      </c>
      <c r="J40" s="278">
        <v>12</v>
      </c>
      <c r="K40" s="968">
        <v>16</v>
      </c>
      <c r="L40" s="215"/>
      <c r="M40" s="215"/>
      <c r="N40" s="215"/>
      <c r="O40" s="67">
        <f t="shared" si="0"/>
        <v>9.16</v>
      </c>
      <c r="P40" s="51">
        <f t="shared" si="1"/>
        <v>12.386666666666665</v>
      </c>
      <c r="Q40" s="68">
        <f t="shared" si="2"/>
        <v>16</v>
      </c>
    </row>
    <row r="41" spans="1:17" ht="15">
      <c r="A41" s="361" t="s">
        <v>361</v>
      </c>
      <c r="B41" s="53" t="s">
        <v>35</v>
      </c>
      <c r="C41" s="53"/>
      <c r="D41" s="53">
        <v>1.9</v>
      </c>
      <c r="E41" s="83" t="s">
        <v>117</v>
      </c>
      <c r="F41" s="70">
        <v>5</v>
      </c>
      <c r="G41" s="215" t="s">
        <v>147</v>
      </c>
      <c r="H41" s="215" t="s">
        <v>147</v>
      </c>
      <c r="I41" s="215" t="s">
        <v>147</v>
      </c>
      <c r="J41" s="215" t="s">
        <v>147</v>
      </c>
      <c r="K41" s="968">
        <v>15</v>
      </c>
      <c r="L41" s="215"/>
      <c r="M41" s="215"/>
      <c r="N41" s="215"/>
      <c r="O41" s="67">
        <f t="shared" si="0"/>
        <v>15</v>
      </c>
      <c r="P41" s="51">
        <f t="shared" si="1"/>
        <v>15</v>
      </c>
      <c r="Q41" s="68">
        <f t="shared" si="2"/>
        <v>15</v>
      </c>
    </row>
    <row r="42" spans="1:17" ht="15">
      <c r="A42" s="361" t="s">
        <v>384</v>
      </c>
      <c r="B42" s="53" t="s">
        <v>35</v>
      </c>
      <c r="C42" s="53"/>
      <c r="D42" s="53"/>
      <c r="E42" s="53"/>
      <c r="F42" s="70"/>
      <c r="G42" s="215" t="s">
        <v>147</v>
      </c>
      <c r="H42" s="215" t="s">
        <v>147</v>
      </c>
      <c r="I42" s="215">
        <v>22</v>
      </c>
      <c r="J42" s="215">
        <v>28</v>
      </c>
      <c r="K42" s="215" t="s">
        <v>365</v>
      </c>
      <c r="L42" s="215"/>
      <c r="M42" s="215"/>
      <c r="N42" s="215"/>
      <c r="O42" s="67">
        <f t="shared" si="0"/>
        <v>22</v>
      </c>
      <c r="P42" s="51">
        <f t="shared" si="1"/>
        <v>25</v>
      </c>
      <c r="Q42" s="68">
        <f t="shared" si="2"/>
        <v>28</v>
      </c>
    </row>
    <row r="43" spans="1:17" ht="15">
      <c r="A43" s="361" t="s">
        <v>387</v>
      </c>
      <c r="B43" s="53" t="s">
        <v>134</v>
      </c>
      <c r="C43" s="53"/>
      <c r="D43" s="53"/>
      <c r="E43" s="53"/>
      <c r="F43" s="70"/>
      <c r="G43" s="215" t="s">
        <v>147</v>
      </c>
      <c r="H43" s="215" t="s">
        <v>147</v>
      </c>
      <c r="I43" s="215" t="s">
        <v>41</v>
      </c>
      <c r="J43" s="215" t="s">
        <v>41</v>
      </c>
      <c r="K43" s="215" t="s">
        <v>363</v>
      </c>
      <c r="L43" s="215"/>
      <c r="M43" s="215"/>
      <c r="N43" s="215"/>
      <c r="O43" s="67">
        <f t="shared" si="0"/>
        <v>0</v>
      </c>
      <c r="P43" s="51" t="e">
        <f t="shared" si="1"/>
        <v>#DIV/0!</v>
      </c>
      <c r="Q43" s="68">
        <f t="shared" si="2"/>
        <v>0</v>
      </c>
    </row>
    <row r="44" spans="1:17" ht="15">
      <c r="A44" s="114" t="s">
        <v>42</v>
      </c>
      <c r="B44" s="10"/>
      <c r="C44" s="13"/>
      <c r="D44" s="13"/>
      <c r="E44" s="13"/>
      <c r="F44" s="115"/>
      <c r="G44" s="128"/>
      <c r="H44" s="215"/>
      <c r="I44" s="215"/>
      <c r="J44" s="128"/>
      <c r="K44" s="128"/>
      <c r="L44" s="128"/>
      <c r="M44" s="128"/>
      <c r="N44" s="128"/>
      <c r="O44" s="67">
        <f t="shared" si="0"/>
        <v>0</v>
      </c>
      <c r="P44" s="51" t="e">
        <f t="shared" si="1"/>
        <v>#DIV/0!</v>
      </c>
      <c r="Q44" s="68">
        <f t="shared" si="2"/>
        <v>0</v>
      </c>
    </row>
    <row r="45" spans="1:17" ht="15">
      <c r="A45" s="362" t="s">
        <v>43</v>
      </c>
      <c r="B45" s="53" t="s">
        <v>134</v>
      </c>
      <c r="C45" s="50">
        <v>6000</v>
      </c>
      <c r="D45" s="50"/>
      <c r="E45" s="50"/>
      <c r="F45" s="68"/>
      <c r="G45" s="215" t="s">
        <v>147</v>
      </c>
      <c r="H45" s="215" t="s">
        <v>147</v>
      </c>
      <c r="I45" s="215" t="s">
        <v>39</v>
      </c>
      <c r="J45" s="215" t="s">
        <v>39</v>
      </c>
      <c r="K45" s="215" t="s">
        <v>39</v>
      </c>
      <c r="L45" s="215"/>
      <c r="M45" s="215"/>
      <c r="N45" s="215"/>
      <c r="O45" s="67">
        <f t="shared" si="0"/>
        <v>0</v>
      </c>
      <c r="P45" s="51" t="e">
        <f t="shared" si="1"/>
        <v>#DIV/0!</v>
      </c>
      <c r="Q45" s="68">
        <f t="shared" si="2"/>
        <v>0</v>
      </c>
    </row>
    <row r="46" spans="1:17" ht="15">
      <c r="A46" s="363" t="s">
        <v>137</v>
      </c>
      <c r="B46" s="53" t="s">
        <v>134</v>
      </c>
      <c r="C46" s="50" t="s">
        <v>102</v>
      </c>
      <c r="D46" s="50"/>
      <c r="E46" s="50"/>
      <c r="F46" s="68"/>
      <c r="G46" s="215" t="s">
        <v>147</v>
      </c>
      <c r="H46" s="215" t="s">
        <v>147</v>
      </c>
      <c r="I46" s="215" t="s">
        <v>40</v>
      </c>
      <c r="J46" s="215" t="s">
        <v>40</v>
      </c>
      <c r="K46" s="215" t="s">
        <v>52</v>
      </c>
      <c r="L46" s="215"/>
      <c r="M46" s="215"/>
      <c r="N46" s="215"/>
      <c r="O46" s="67">
        <f t="shared" si="0"/>
        <v>0</v>
      </c>
      <c r="P46" s="51" t="e">
        <f t="shared" si="1"/>
        <v>#DIV/0!</v>
      </c>
      <c r="Q46" s="68">
        <f t="shared" si="2"/>
        <v>0</v>
      </c>
    </row>
    <row r="47" spans="1:17" ht="15">
      <c r="A47" s="363" t="s">
        <v>138</v>
      </c>
      <c r="B47" s="53" t="s">
        <v>134</v>
      </c>
      <c r="C47" s="50"/>
      <c r="D47" s="50"/>
      <c r="E47" s="50"/>
      <c r="F47" s="68"/>
      <c r="G47" s="215" t="s">
        <v>147</v>
      </c>
      <c r="H47" s="215" t="s">
        <v>147</v>
      </c>
      <c r="I47" s="215" t="s">
        <v>40</v>
      </c>
      <c r="J47" s="215" t="s">
        <v>40</v>
      </c>
      <c r="K47" s="215" t="s">
        <v>40</v>
      </c>
      <c r="L47" s="215"/>
      <c r="M47" s="215"/>
      <c r="N47" s="215"/>
      <c r="O47" s="67">
        <f t="shared" si="0"/>
        <v>0</v>
      </c>
      <c r="P47" s="51" t="e">
        <f t="shared" si="1"/>
        <v>#DIV/0!</v>
      </c>
      <c r="Q47" s="68">
        <f t="shared" si="2"/>
        <v>0</v>
      </c>
    </row>
    <row r="48" spans="1:17" ht="15">
      <c r="A48" s="363" t="s">
        <v>139</v>
      </c>
      <c r="B48" s="53" t="s">
        <v>134</v>
      </c>
      <c r="C48" s="50"/>
      <c r="D48" s="50"/>
      <c r="E48" s="50"/>
      <c r="F48" s="68"/>
      <c r="G48" s="215" t="s">
        <v>147</v>
      </c>
      <c r="H48" s="215" t="s">
        <v>147</v>
      </c>
      <c r="I48" s="215" t="s">
        <v>40</v>
      </c>
      <c r="J48" s="215" t="s">
        <v>40</v>
      </c>
      <c r="K48" s="215" t="s">
        <v>40</v>
      </c>
      <c r="L48" s="215"/>
      <c r="M48" s="215"/>
      <c r="N48" s="215"/>
      <c r="O48" s="67">
        <f t="shared" si="0"/>
        <v>0</v>
      </c>
      <c r="P48" s="51" t="e">
        <f t="shared" si="1"/>
        <v>#DIV/0!</v>
      </c>
      <c r="Q48" s="68">
        <f t="shared" si="2"/>
        <v>0</v>
      </c>
    </row>
    <row r="49" spans="1:17" ht="15">
      <c r="A49" s="363" t="s">
        <v>267</v>
      </c>
      <c r="B49" s="53" t="s">
        <v>134</v>
      </c>
      <c r="C49" s="848"/>
      <c r="D49" s="848" t="s">
        <v>143</v>
      </c>
      <c r="E49" s="848"/>
      <c r="F49" s="68"/>
      <c r="G49" s="215" t="s">
        <v>147</v>
      </c>
      <c r="H49" s="215" t="s">
        <v>147</v>
      </c>
      <c r="I49" s="215" t="s">
        <v>40</v>
      </c>
      <c r="J49" s="215" t="s">
        <v>40</v>
      </c>
      <c r="K49" s="215" t="s">
        <v>40</v>
      </c>
      <c r="L49" s="215"/>
      <c r="M49" s="215"/>
      <c r="N49" s="215"/>
      <c r="O49" s="67">
        <f t="shared" si="0"/>
        <v>0</v>
      </c>
      <c r="P49" s="51" t="e">
        <f t="shared" si="1"/>
        <v>#DIV/0!</v>
      </c>
      <c r="Q49" s="68">
        <f t="shared" si="2"/>
        <v>0</v>
      </c>
    </row>
    <row r="50" spans="1:17" ht="15">
      <c r="A50" s="361" t="s">
        <v>38</v>
      </c>
      <c r="B50" s="53" t="s">
        <v>35</v>
      </c>
      <c r="C50" s="53"/>
      <c r="D50" s="53">
        <v>0.32</v>
      </c>
      <c r="E50" s="53"/>
      <c r="F50" s="70"/>
      <c r="G50" s="215" t="s">
        <v>147</v>
      </c>
      <c r="H50" s="215" t="s">
        <v>147</v>
      </c>
      <c r="I50" s="215" t="s">
        <v>28</v>
      </c>
      <c r="J50" s="215" t="s">
        <v>28</v>
      </c>
      <c r="K50" s="215" t="s">
        <v>362</v>
      </c>
      <c r="L50" s="215"/>
      <c r="M50" s="215"/>
      <c r="N50" s="215"/>
      <c r="O50" s="67">
        <f t="shared" si="0"/>
        <v>0</v>
      </c>
      <c r="P50" s="51" t="e">
        <f t="shared" si="1"/>
        <v>#DIV/0!</v>
      </c>
      <c r="Q50" s="68">
        <f t="shared" si="2"/>
        <v>0</v>
      </c>
    </row>
    <row r="51" spans="1:17" ht="15">
      <c r="A51" s="361" t="s">
        <v>337</v>
      </c>
      <c r="B51" s="50" t="s">
        <v>35</v>
      </c>
      <c r="C51" s="50"/>
      <c r="D51" s="50">
        <v>0.008</v>
      </c>
      <c r="E51" s="50" t="s">
        <v>120</v>
      </c>
      <c r="F51" s="312"/>
      <c r="G51" s="215" t="s">
        <v>147</v>
      </c>
      <c r="H51" s="215" t="s">
        <v>147</v>
      </c>
      <c r="I51" s="977">
        <v>0.03</v>
      </c>
      <c r="J51" s="215">
        <v>0.0014</v>
      </c>
      <c r="K51" s="275">
        <v>0.02</v>
      </c>
      <c r="L51" s="215"/>
      <c r="M51" s="215"/>
      <c r="N51" s="294"/>
      <c r="O51" s="67">
        <f t="shared" si="0"/>
        <v>0.0014</v>
      </c>
      <c r="P51" s="51">
        <f t="shared" si="1"/>
        <v>0.017133333333333334</v>
      </c>
      <c r="Q51" s="68">
        <f t="shared" si="2"/>
        <v>0.03</v>
      </c>
    </row>
    <row r="52" spans="1:17" ht="15.75" thickBot="1">
      <c r="A52" s="835" t="s">
        <v>369</v>
      </c>
      <c r="B52" s="837" t="s">
        <v>35</v>
      </c>
      <c r="C52" s="837"/>
      <c r="D52" s="837">
        <v>0.008</v>
      </c>
      <c r="E52" s="837" t="s">
        <v>120</v>
      </c>
      <c r="F52" s="120"/>
      <c r="G52" s="854" t="s">
        <v>147</v>
      </c>
      <c r="H52" s="854" t="s">
        <v>147</v>
      </c>
      <c r="I52" s="978">
        <v>0.03</v>
      </c>
      <c r="J52" s="854">
        <v>0.0014</v>
      </c>
      <c r="K52" s="281">
        <v>0.02</v>
      </c>
      <c r="L52" s="854"/>
      <c r="M52" s="854"/>
      <c r="N52" s="863"/>
      <c r="O52" s="67">
        <f t="shared" si="0"/>
        <v>0.0014</v>
      </c>
      <c r="P52" s="51">
        <f t="shared" si="1"/>
        <v>0.017133333333333334</v>
      </c>
      <c r="Q52" s="68">
        <f t="shared" si="2"/>
        <v>0.03</v>
      </c>
    </row>
    <row r="53" spans="7:16" ht="15.75">
      <c r="G53" s="314"/>
      <c r="H53" s="314"/>
      <c r="I53" s="314"/>
      <c r="J53" s="314"/>
      <c r="K53" s="314"/>
      <c r="L53" s="314"/>
      <c r="M53" s="314"/>
      <c r="O53" s="314"/>
      <c r="P53" s="314"/>
    </row>
    <row r="54" spans="1:15" ht="15">
      <c r="A54" s="204" t="s">
        <v>24</v>
      </c>
      <c r="B54" s="102"/>
      <c r="C54" s="102"/>
      <c r="D54" s="102"/>
      <c r="E54" s="102"/>
      <c r="F54" s="102"/>
      <c r="G54" s="9"/>
      <c r="H54" s="9"/>
      <c r="I54" s="9"/>
      <c r="J54" s="9"/>
      <c r="K54" s="9"/>
      <c r="L54" s="9"/>
      <c r="M54" s="9"/>
      <c r="N54" s="9"/>
      <c r="O54" s="102"/>
    </row>
    <row r="55" spans="1:15" ht="15">
      <c r="A55" s="391" t="s">
        <v>111</v>
      </c>
      <c r="B55" s="102"/>
      <c r="C55" s="102"/>
      <c r="D55" s="102"/>
      <c r="E55" s="102"/>
      <c r="F55" s="102"/>
      <c r="G55" s="9"/>
      <c r="H55" s="9"/>
      <c r="I55" s="9"/>
      <c r="J55" s="9"/>
      <c r="K55" s="9"/>
      <c r="L55" s="9"/>
      <c r="M55" s="9"/>
      <c r="N55" s="9"/>
      <c r="O55" s="102"/>
    </row>
    <row r="56" spans="1:15" ht="15">
      <c r="A56" s="392" t="s">
        <v>49</v>
      </c>
      <c r="B56" s="102"/>
      <c r="C56" s="102"/>
      <c r="D56" s="102"/>
      <c r="E56" s="102"/>
      <c r="F56" s="102"/>
      <c r="G56" s="9"/>
      <c r="H56" s="9"/>
      <c r="I56" s="9"/>
      <c r="J56" s="9"/>
      <c r="K56" s="9"/>
      <c r="L56" s="9"/>
      <c r="M56" s="9"/>
      <c r="N56" s="9"/>
      <c r="O56" s="102"/>
    </row>
    <row r="57" spans="1:15" ht="15">
      <c r="A57" s="364" t="s">
        <v>112</v>
      </c>
      <c r="B57" s="102"/>
      <c r="C57" s="102"/>
      <c r="D57" s="102"/>
      <c r="E57" s="102"/>
      <c r="F57" s="102"/>
      <c r="G57" s="17"/>
      <c r="H57" s="17"/>
      <c r="I57" s="17"/>
      <c r="J57" s="17"/>
      <c r="K57" s="17"/>
      <c r="L57" s="17"/>
      <c r="M57" s="17"/>
      <c r="N57" s="17"/>
      <c r="O57" s="102"/>
    </row>
    <row r="58" spans="1:15" ht="15">
      <c r="A58" s="365" t="s">
        <v>250</v>
      </c>
      <c r="B58" s="102"/>
      <c r="C58" s="102"/>
      <c r="D58" s="102"/>
      <c r="E58" s="102"/>
      <c r="F58" s="102"/>
      <c r="G58" s="205"/>
      <c r="H58" s="205"/>
      <c r="I58" s="205"/>
      <c r="J58" s="205"/>
      <c r="K58" s="205"/>
      <c r="L58" s="205"/>
      <c r="M58" s="205"/>
      <c r="N58" s="205"/>
      <c r="O58" s="102"/>
    </row>
    <row r="59" spans="1:15" ht="15">
      <c r="A59" s="366" t="s">
        <v>251</v>
      </c>
      <c r="B59" s="102"/>
      <c r="C59" s="102"/>
      <c r="D59" s="102"/>
      <c r="E59" s="102"/>
      <c r="F59" s="102"/>
      <c r="G59" s="205"/>
      <c r="H59" s="205"/>
      <c r="I59" s="205"/>
      <c r="J59" s="205"/>
      <c r="K59" s="205"/>
      <c r="L59" s="205"/>
      <c r="M59" s="205"/>
      <c r="N59" s="205"/>
      <c r="O59" s="102"/>
    </row>
    <row r="60" spans="1:15" ht="15">
      <c r="A60" s="367" t="s">
        <v>252</v>
      </c>
      <c r="B60" s="102"/>
      <c r="C60" s="102"/>
      <c r="D60" s="102"/>
      <c r="E60" s="102"/>
      <c r="F60" s="102"/>
      <c r="G60" s="205"/>
      <c r="H60" s="205"/>
      <c r="I60" s="205"/>
      <c r="J60" s="205"/>
      <c r="K60" s="205"/>
      <c r="L60" s="205"/>
      <c r="M60" s="205"/>
      <c r="N60" s="205"/>
      <c r="O60" s="102"/>
    </row>
    <row r="61" spans="1:15" ht="15">
      <c r="A61" s="367" t="s">
        <v>253</v>
      </c>
      <c r="B61" s="102"/>
      <c r="C61" s="102"/>
      <c r="D61" s="102"/>
      <c r="E61" s="102"/>
      <c r="F61" s="102"/>
      <c r="G61" s="206"/>
      <c r="H61" s="206"/>
      <c r="I61" s="206"/>
      <c r="J61" s="206"/>
      <c r="K61" s="206"/>
      <c r="L61" s="206"/>
      <c r="M61" s="206"/>
      <c r="N61" s="206"/>
      <c r="O61" s="102"/>
    </row>
    <row r="62" spans="1:15" ht="15">
      <c r="A62" s="368" t="s">
        <v>268</v>
      </c>
      <c r="B62" s="88"/>
      <c r="C62" s="88"/>
      <c r="D62" s="88"/>
      <c r="E62" s="88"/>
      <c r="F62" s="88"/>
      <c r="G62" s="235"/>
      <c r="H62" s="235"/>
      <c r="I62" s="235"/>
      <c r="J62" s="235"/>
      <c r="K62" s="235"/>
      <c r="L62" s="235"/>
      <c r="M62" s="235"/>
      <c r="N62" s="235"/>
      <c r="O62" s="88"/>
    </row>
    <row r="63" spans="1:15" ht="15">
      <c r="A63" s="369" t="s">
        <v>103</v>
      </c>
      <c r="B63" s="163"/>
      <c r="C63" s="163"/>
      <c r="D63" s="163"/>
      <c r="E63" s="163"/>
      <c r="F63" s="163"/>
      <c r="G63" s="235"/>
      <c r="H63" s="235"/>
      <c r="I63" s="235"/>
      <c r="J63" s="235"/>
      <c r="K63" s="235"/>
      <c r="L63" s="235"/>
      <c r="M63" s="235"/>
      <c r="N63" s="235"/>
      <c r="O63" s="163"/>
    </row>
    <row r="64" spans="1:15" ht="15">
      <c r="A64" s="368" t="s">
        <v>140</v>
      </c>
      <c r="B64" s="88"/>
      <c r="C64" s="88"/>
      <c r="D64" s="88"/>
      <c r="E64" s="88"/>
      <c r="F64" s="88"/>
      <c r="G64" s="235"/>
      <c r="H64" s="235"/>
      <c r="I64" s="235"/>
      <c r="J64" s="235"/>
      <c r="K64" s="235"/>
      <c r="L64" s="235"/>
      <c r="M64" s="235"/>
      <c r="N64" s="235"/>
      <c r="O64" s="88"/>
    </row>
    <row r="65" spans="1:15" ht="15">
      <c r="A65" s="392" t="s">
        <v>255</v>
      </c>
      <c r="B65" s="102"/>
      <c r="C65" s="102"/>
      <c r="D65" s="102"/>
      <c r="E65" s="102"/>
      <c r="F65" s="102"/>
      <c r="G65" s="235"/>
      <c r="H65" s="235"/>
      <c r="I65" s="235"/>
      <c r="J65" s="235"/>
      <c r="K65" s="235"/>
      <c r="L65" s="235"/>
      <c r="M65" s="235"/>
      <c r="N65" s="235"/>
      <c r="O65" s="102"/>
    </row>
    <row r="66" spans="1:15" ht="15">
      <c r="A66" s="392" t="s">
        <v>256</v>
      </c>
      <c r="B66" s="102"/>
      <c r="C66" s="102"/>
      <c r="D66" s="102"/>
      <c r="E66" s="102"/>
      <c r="F66" s="102"/>
      <c r="G66" s="235"/>
      <c r="H66" s="235"/>
      <c r="I66" s="235"/>
      <c r="J66" s="235"/>
      <c r="K66" s="235"/>
      <c r="L66" s="235"/>
      <c r="M66" s="235"/>
      <c r="N66" s="235"/>
      <c r="O66" s="102"/>
    </row>
    <row r="67" spans="1:15" ht="15">
      <c r="A67" s="392" t="s">
        <v>257</v>
      </c>
      <c r="B67" s="102"/>
      <c r="C67" s="102"/>
      <c r="D67" s="102"/>
      <c r="E67" s="102"/>
      <c r="F67" s="102"/>
      <c r="G67" s="205"/>
      <c r="H67" s="205"/>
      <c r="I67" s="205"/>
      <c r="J67" s="205"/>
      <c r="K67" s="205"/>
      <c r="L67" s="205"/>
      <c r="M67" s="205"/>
      <c r="N67" s="205"/>
      <c r="O67" s="102"/>
    </row>
    <row r="68" spans="1:15" ht="15">
      <c r="A68" s="204" t="s">
        <v>145</v>
      </c>
      <c r="B68" s="102"/>
      <c r="C68" s="102"/>
      <c r="D68" s="102"/>
      <c r="E68" s="102"/>
      <c r="F68" s="102"/>
      <c r="G68" s="9"/>
      <c r="H68" s="9"/>
      <c r="I68" s="9"/>
      <c r="J68" s="9"/>
      <c r="K68" s="9"/>
      <c r="L68" s="9"/>
      <c r="M68" s="9"/>
      <c r="N68" s="9"/>
      <c r="O68" s="102"/>
    </row>
    <row r="69" spans="1:15" ht="15">
      <c r="A69" s="204" t="s">
        <v>146</v>
      </c>
      <c r="B69" s="102"/>
      <c r="C69" s="102"/>
      <c r="D69" s="102"/>
      <c r="E69" s="102"/>
      <c r="F69" s="102"/>
      <c r="G69" s="205"/>
      <c r="H69" s="205"/>
      <c r="I69" s="205"/>
      <c r="J69" s="205"/>
      <c r="K69" s="205"/>
      <c r="L69" s="205"/>
      <c r="M69" s="205"/>
      <c r="N69" s="205"/>
      <c r="O69" s="102"/>
    </row>
    <row r="70" spans="1:15" ht="15">
      <c r="A70" s="204" t="s">
        <v>167</v>
      </c>
      <c r="B70" s="102"/>
      <c r="C70" s="102"/>
      <c r="D70" s="102"/>
      <c r="E70" s="102"/>
      <c r="F70" s="102"/>
      <c r="G70" s="205"/>
      <c r="H70" s="205"/>
      <c r="I70" s="205"/>
      <c r="J70" s="205"/>
      <c r="K70" s="205"/>
      <c r="L70" s="205"/>
      <c r="M70" s="205"/>
      <c r="N70" s="205"/>
      <c r="O70" s="102"/>
    </row>
    <row r="71" spans="1:15" ht="15">
      <c r="A71" s="12" t="s">
        <v>168</v>
      </c>
      <c r="B71" s="19"/>
      <c r="C71" s="19"/>
      <c r="D71" s="102"/>
      <c r="E71" s="102"/>
      <c r="F71" s="102"/>
      <c r="G71" s="205"/>
      <c r="H71" s="205"/>
      <c r="I71" s="205"/>
      <c r="J71" s="205"/>
      <c r="K71" s="205"/>
      <c r="L71" s="205"/>
      <c r="M71" s="205"/>
      <c r="N71" s="205"/>
      <c r="O71" s="102"/>
    </row>
  </sheetData>
  <sheetProtection/>
  <mergeCells count="8">
    <mergeCell ref="A2:A3"/>
    <mergeCell ref="B2:B3"/>
    <mergeCell ref="E2:E3"/>
    <mergeCell ref="F2:F3"/>
    <mergeCell ref="A1:Q1"/>
    <mergeCell ref="O2:O3"/>
    <mergeCell ref="P2:P3"/>
    <mergeCell ref="Q2:Q3"/>
  </mergeCells>
  <conditionalFormatting sqref="P6:Q52">
    <cfRule type="cellIs" priority="5" dxfId="0" operator="lessThanOrEqual" stopIfTrue="1">
      <formula>#REF!</formula>
    </cfRule>
  </conditionalFormatting>
  <conditionalFormatting sqref="J44:N44 G44">
    <cfRule type="cellIs" priority="4" dxfId="0" operator="lessThanOrEqual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6" r:id="rId1"/>
  <headerFooter>
    <oddHeader>&amp;L&amp;24Monitoring Point 12 ( MW12 )&amp;C&amp;24SINGLETON WASTE DEPOT - Groundwater Monitoring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70"/>
  <sheetViews>
    <sheetView zoomScaleSheetLayoutView="91" zoomScalePageLayoutView="90" workbookViewId="0" topLeftCell="A1">
      <selection activeCell="A4" sqref="A4:IV5"/>
    </sheetView>
  </sheetViews>
  <sheetFormatPr defaultColWidth="8.88671875" defaultRowHeight="15"/>
  <cols>
    <col min="1" max="1" width="25.3359375" style="609" customWidth="1"/>
    <col min="5" max="5" width="9.21484375" style="0" customWidth="1"/>
  </cols>
  <sheetData>
    <row r="1" spans="1:17" s="245" customFormat="1" ht="28.5" customHeight="1" thickBot="1">
      <c r="A1" s="1013" t="s">
        <v>233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</row>
    <row r="2" spans="1:17" ht="53.25" thickBot="1">
      <c r="A2" s="983" t="s">
        <v>13</v>
      </c>
      <c r="B2" s="1122" t="s">
        <v>11</v>
      </c>
      <c r="C2" s="622" t="s">
        <v>104</v>
      </c>
      <c r="D2" s="621" t="s">
        <v>105</v>
      </c>
      <c r="E2" s="1124" t="s">
        <v>106</v>
      </c>
      <c r="F2" s="1126" t="s">
        <v>115</v>
      </c>
      <c r="G2" s="383" t="s">
        <v>242</v>
      </c>
      <c r="H2" s="357" t="s">
        <v>263</v>
      </c>
      <c r="I2" s="386" t="s">
        <v>309</v>
      </c>
      <c r="J2" s="386" t="s">
        <v>326</v>
      </c>
      <c r="K2" s="386" t="s">
        <v>408</v>
      </c>
      <c r="L2" s="401" t="s">
        <v>245</v>
      </c>
      <c r="M2" s="356" t="s">
        <v>246</v>
      </c>
      <c r="N2" s="386" t="s">
        <v>247</v>
      </c>
      <c r="O2" s="1002" t="s">
        <v>107</v>
      </c>
      <c r="P2" s="1019" t="s">
        <v>109</v>
      </c>
      <c r="Q2" s="1002" t="s">
        <v>108</v>
      </c>
    </row>
    <row r="3" spans="1:17" ht="42.75" customHeight="1" thickBot="1">
      <c r="A3" s="984"/>
      <c r="B3" s="1123"/>
      <c r="C3" s="623" t="s">
        <v>101</v>
      </c>
      <c r="D3" s="623">
        <v>0.95</v>
      </c>
      <c r="E3" s="1125"/>
      <c r="F3" s="1127"/>
      <c r="G3" s="400" t="s">
        <v>302</v>
      </c>
      <c r="H3" s="400" t="s">
        <v>306</v>
      </c>
      <c r="I3" s="358" t="s">
        <v>313</v>
      </c>
      <c r="J3" s="400" t="s">
        <v>329</v>
      </c>
      <c r="K3" s="358" t="s">
        <v>412</v>
      </c>
      <c r="L3" s="358" t="s">
        <v>269</v>
      </c>
      <c r="M3" s="400" t="s">
        <v>269</v>
      </c>
      <c r="N3" s="358" t="s">
        <v>269</v>
      </c>
      <c r="O3" s="1003"/>
      <c r="P3" s="1128"/>
      <c r="Q3" s="1003"/>
    </row>
    <row r="4" spans="1:17" ht="15" hidden="1">
      <c r="A4" s="359" t="s">
        <v>71</v>
      </c>
      <c r="B4" s="36"/>
      <c r="C4" s="624" t="s">
        <v>100</v>
      </c>
      <c r="D4" s="625">
        <v>0.95</v>
      </c>
      <c r="E4" s="616"/>
      <c r="F4" s="603"/>
      <c r="G4" s="40"/>
      <c r="H4" s="40"/>
      <c r="I4" s="40"/>
      <c r="J4" s="40"/>
      <c r="K4" s="40"/>
      <c r="L4" s="40"/>
      <c r="M4" s="40"/>
      <c r="N4" s="40"/>
      <c r="O4" s="619"/>
      <c r="P4" s="620"/>
      <c r="Q4" s="66"/>
    </row>
    <row r="5" spans="1:17" ht="15" hidden="1">
      <c r="A5" s="389"/>
      <c r="B5" s="197"/>
      <c r="C5" s="202"/>
      <c r="D5" s="202"/>
      <c r="E5" s="197"/>
      <c r="F5" s="198"/>
      <c r="G5" s="219"/>
      <c r="H5" s="219"/>
      <c r="I5" s="219"/>
      <c r="J5" s="219"/>
      <c r="K5" s="219"/>
      <c r="L5" s="219"/>
      <c r="M5" s="219"/>
      <c r="N5" s="219"/>
      <c r="O5" s="111"/>
      <c r="P5" s="112"/>
      <c r="Q5" s="113"/>
    </row>
    <row r="6" spans="1:17" ht="15">
      <c r="A6" s="360" t="s">
        <v>374</v>
      </c>
      <c r="B6" s="50" t="s">
        <v>35</v>
      </c>
      <c r="C6" s="50"/>
      <c r="D6" s="50"/>
      <c r="E6" s="50"/>
      <c r="F6" s="68"/>
      <c r="G6" s="215" t="s">
        <v>147</v>
      </c>
      <c r="H6" s="215" t="s">
        <v>147</v>
      </c>
      <c r="I6" s="215">
        <v>1120</v>
      </c>
      <c r="J6" s="215">
        <v>1120</v>
      </c>
      <c r="K6" s="215">
        <v>1100</v>
      </c>
      <c r="L6" s="215"/>
      <c r="M6" s="215"/>
      <c r="N6" s="215"/>
      <c r="O6" s="67">
        <f>MIN(G6:N6)</f>
        <v>1100</v>
      </c>
      <c r="P6" s="51">
        <f>AVERAGE(G6:N6)</f>
        <v>1113.3333333333333</v>
      </c>
      <c r="Q6" s="68">
        <f>MAX(G6:N6)</f>
        <v>1120</v>
      </c>
    </row>
    <row r="7" spans="1:17" ht="15">
      <c r="A7" s="361" t="s">
        <v>16</v>
      </c>
      <c r="B7" s="50" t="s">
        <v>35</v>
      </c>
      <c r="C7" s="50"/>
      <c r="D7" s="50">
        <v>0.055</v>
      </c>
      <c r="E7" s="50"/>
      <c r="F7" s="68"/>
      <c r="G7" s="215" t="s">
        <v>147</v>
      </c>
      <c r="H7" s="215" t="s">
        <v>147</v>
      </c>
      <c r="I7" s="215">
        <v>1.19</v>
      </c>
      <c r="J7" s="215">
        <v>2.12</v>
      </c>
      <c r="K7" s="275">
        <v>10</v>
      </c>
      <c r="L7" s="215"/>
      <c r="M7" s="215"/>
      <c r="N7" s="215"/>
      <c r="O7" s="67">
        <f aca="true" t="shared" si="0" ref="O7:O50">MIN(G7:N7)</f>
        <v>1.19</v>
      </c>
      <c r="P7" s="51">
        <f aca="true" t="shared" si="1" ref="P7:P50">AVERAGE(G7:N7)</f>
        <v>4.4366666666666665</v>
      </c>
      <c r="Q7" s="68">
        <f aca="true" t="shared" si="2" ref="Q7:Q50">MAX(G7:N7)</f>
        <v>10</v>
      </c>
    </row>
    <row r="8" spans="1:17" ht="15">
      <c r="A8" s="361" t="s">
        <v>370</v>
      </c>
      <c r="B8" s="50"/>
      <c r="C8" s="50"/>
      <c r="D8" s="50">
        <v>0.055</v>
      </c>
      <c r="E8" s="50"/>
      <c r="F8" s="68"/>
      <c r="G8" s="215" t="s">
        <v>147</v>
      </c>
      <c r="H8" s="215" t="s">
        <v>147</v>
      </c>
      <c r="I8" s="215" t="s">
        <v>147</v>
      </c>
      <c r="J8" s="215" t="s">
        <v>147</v>
      </c>
      <c r="K8" s="215" t="s">
        <v>362</v>
      </c>
      <c r="L8" s="215"/>
      <c r="M8" s="215"/>
      <c r="N8" s="215"/>
      <c r="O8" s="67">
        <f t="shared" si="0"/>
        <v>0</v>
      </c>
      <c r="P8" s="51" t="e">
        <f t="shared" si="1"/>
        <v>#DIV/0!</v>
      </c>
      <c r="Q8" s="68">
        <f t="shared" si="2"/>
        <v>0</v>
      </c>
    </row>
    <row r="9" spans="1:17" ht="15">
      <c r="A9" s="361" t="s">
        <v>375</v>
      </c>
      <c r="B9" s="53" t="s">
        <v>35</v>
      </c>
      <c r="C9" s="53"/>
      <c r="D9" s="53">
        <v>0.9</v>
      </c>
      <c r="E9" s="53"/>
      <c r="F9" s="70"/>
      <c r="G9" s="215" t="s">
        <v>147</v>
      </c>
      <c r="H9" s="215" t="s">
        <v>147</v>
      </c>
      <c r="I9" s="215">
        <v>0.86</v>
      </c>
      <c r="J9" s="215">
        <v>0.96</v>
      </c>
      <c r="K9" s="275">
        <v>1.1</v>
      </c>
      <c r="L9" s="215"/>
      <c r="M9" s="215"/>
      <c r="N9" s="215"/>
      <c r="O9" s="67">
        <f t="shared" si="0"/>
        <v>0.86</v>
      </c>
      <c r="P9" s="51">
        <f t="shared" si="1"/>
        <v>0.9733333333333333</v>
      </c>
      <c r="Q9" s="68">
        <f t="shared" si="2"/>
        <v>1.1</v>
      </c>
    </row>
    <row r="10" spans="1:17" ht="15">
      <c r="A10" s="361" t="s">
        <v>2</v>
      </c>
      <c r="B10" s="53" t="s">
        <v>35</v>
      </c>
      <c r="C10" s="53"/>
      <c r="D10" s="53">
        <v>0.013</v>
      </c>
      <c r="E10" s="53">
        <v>0.01</v>
      </c>
      <c r="F10" s="70">
        <f>E10*10</f>
        <v>0.1</v>
      </c>
      <c r="G10" s="215" t="s">
        <v>147</v>
      </c>
      <c r="H10" s="215" t="s">
        <v>147</v>
      </c>
      <c r="I10" s="290">
        <v>0.01</v>
      </c>
      <c r="J10" s="215">
        <v>0.009</v>
      </c>
      <c r="K10" s="278">
        <v>0.015</v>
      </c>
      <c r="L10" s="215"/>
      <c r="M10" s="215"/>
      <c r="N10" s="215"/>
      <c r="O10" s="67">
        <f t="shared" si="0"/>
        <v>0.009</v>
      </c>
      <c r="P10" s="51">
        <f t="shared" si="1"/>
        <v>0.011333333333333334</v>
      </c>
      <c r="Q10" s="68">
        <f t="shared" si="2"/>
        <v>0.015</v>
      </c>
    </row>
    <row r="11" spans="1:17" ht="15">
      <c r="A11" s="361" t="s">
        <v>352</v>
      </c>
      <c r="B11" s="53"/>
      <c r="C11" s="53"/>
      <c r="D11" s="53">
        <v>0.013</v>
      </c>
      <c r="E11" s="53">
        <v>0.01</v>
      </c>
      <c r="F11" s="70">
        <v>0.1</v>
      </c>
      <c r="G11" s="215" t="s">
        <v>147</v>
      </c>
      <c r="H11" s="215" t="s">
        <v>147</v>
      </c>
      <c r="I11" s="290" t="s">
        <v>147</v>
      </c>
      <c r="J11" s="215" t="s">
        <v>147</v>
      </c>
      <c r="K11" s="215">
        <v>0.009</v>
      </c>
      <c r="L11" s="215"/>
      <c r="M11" s="215"/>
      <c r="N11" s="215"/>
      <c r="O11" s="67">
        <f t="shared" si="0"/>
        <v>0.009</v>
      </c>
      <c r="P11" s="51">
        <f t="shared" si="1"/>
        <v>0.009</v>
      </c>
      <c r="Q11" s="68">
        <f t="shared" si="2"/>
        <v>0.009</v>
      </c>
    </row>
    <row r="12" spans="1:17" ht="15">
      <c r="A12" s="361" t="s">
        <v>3</v>
      </c>
      <c r="B12" s="53" t="s">
        <v>35</v>
      </c>
      <c r="C12" s="53"/>
      <c r="D12" s="53"/>
      <c r="E12" s="53">
        <v>0.7</v>
      </c>
      <c r="F12" s="70"/>
      <c r="G12" s="215" t="s">
        <v>147</v>
      </c>
      <c r="H12" s="215" t="s">
        <v>147</v>
      </c>
      <c r="I12" s="215">
        <v>0.101</v>
      </c>
      <c r="J12" s="215">
        <v>0.055</v>
      </c>
      <c r="K12" s="277">
        <v>0.9</v>
      </c>
      <c r="L12" s="215"/>
      <c r="M12" s="215"/>
      <c r="N12" s="215"/>
      <c r="O12" s="67">
        <f t="shared" si="0"/>
        <v>0.055</v>
      </c>
      <c r="P12" s="51">
        <f t="shared" si="1"/>
        <v>0.35200000000000004</v>
      </c>
      <c r="Q12" s="68">
        <f t="shared" si="2"/>
        <v>0.9</v>
      </c>
    </row>
    <row r="13" spans="1:17" ht="15">
      <c r="A13" s="361" t="s">
        <v>353</v>
      </c>
      <c r="B13" s="53"/>
      <c r="C13" s="53"/>
      <c r="D13" s="53"/>
      <c r="E13" s="53"/>
      <c r="F13" s="70"/>
      <c r="G13" s="215" t="s">
        <v>147</v>
      </c>
      <c r="H13" s="215" t="s">
        <v>147</v>
      </c>
      <c r="I13" s="215" t="s">
        <v>147</v>
      </c>
      <c r="J13" s="215" t="s">
        <v>147</v>
      </c>
      <c r="K13" s="215">
        <v>0.07</v>
      </c>
      <c r="L13" s="215"/>
      <c r="M13" s="215"/>
      <c r="N13" s="215"/>
      <c r="O13" s="67">
        <f t="shared" si="0"/>
        <v>0.07</v>
      </c>
      <c r="P13" s="51">
        <f t="shared" si="1"/>
        <v>0.07</v>
      </c>
      <c r="Q13" s="68">
        <f t="shared" si="2"/>
        <v>0.07</v>
      </c>
    </row>
    <row r="14" spans="1:17" ht="15">
      <c r="A14" s="361" t="s">
        <v>376</v>
      </c>
      <c r="B14" s="53" t="s">
        <v>35</v>
      </c>
      <c r="C14" s="53"/>
      <c r="D14" s="53"/>
      <c r="E14" s="53"/>
      <c r="F14" s="70"/>
      <c r="G14" s="215" t="s">
        <v>147</v>
      </c>
      <c r="H14" s="215" t="s">
        <v>147</v>
      </c>
      <c r="I14" s="215" t="s">
        <v>14</v>
      </c>
      <c r="J14" s="215" t="s">
        <v>14</v>
      </c>
      <c r="K14" s="215" t="s">
        <v>365</v>
      </c>
      <c r="L14" s="215"/>
      <c r="M14" s="215"/>
      <c r="N14" s="215"/>
      <c r="O14" s="67">
        <f t="shared" si="0"/>
        <v>0</v>
      </c>
      <c r="P14" s="51" t="e">
        <f t="shared" si="1"/>
        <v>#DIV/0!</v>
      </c>
      <c r="Q14" s="68">
        <f t="shared" si="2"/>
        <v>0</v>
      </c>
    </row>
    <row r="15" spans="1:17" ht="15">
      <c r="A15" s="361" t="s">
        <v>4</v>
      </c>
      <c r="B15" s="53" t="s">
        <v>35</v>
      </c>
      <c r="C15" s="53"/>
      <c r="D15" s="53">
        <v>0.0002</v>
      </c>
      <c r="E15" s="53">
        <v>0.002</v>
      </c>
      <c r="F15" s="70">
        <f>E15*10</f>
        <v>0.02</v>
      </c>
      <c r="G15" s="215" t="s">
        <v>147</v>
      </c>
      <c r="H15" s="215" t="s">
        <v>147</v>
      </c>
      <c r="I15" s="215" t="s">
        <v>46</v>
      </c>
      <c r="J15" s="215">
        <v>0.0003</v>
      </c>
      <c r="K15" s="278">
        <v>0.0005</v>
      </c>
      <c r="L15" s="215"/>
      <c r="M15" s="215"/>
      <c r="N15" s="215"/>
      <c r="O15" s="67">
        <f t="shared" si="0"/>
        <v>0.0003</v>
      </c>
      <c r="P15" s="51">
        <f t="shared" si="1"/>
        <v>0.00039999999999999996</v>
      </c>
      <c r="Q15" s="68">
        <f t="shared" si="2"/>
        <v>0.0005</v>
      </c>
    </row>
    <row r="16" spans="1:17" ht="15">
      <c r="A16" s="361" t="s">
        <v>354</v>
      </c>
      <c r="B16" s="53"/>
      <c r="C16" s="53"/>
      <c r="D16" s="53">
        <v>0.0002</v>
      </c>
      <c r="E16" s="53">
        <v>0.002</v>
      </c>
      <c r="F16" s="70">
        <v>0.02</v>
      </c>
      <c r="G16" s="215" t="s">
        <v>147</v>
      </c>
      <c r="H16" s="215" t="s">
        <v>147</v>
      </c>
      <c r="I16" s="215" t="s">
        <v>147</v>
      </c>
      <c r="J16" s="215" t="s">
        <v>147</v>
      </c>
      <c r="K16" s="215" t="s">
        <v>366</v>
      </c>
      <c r="L16" s="215"/>
      <c r="M16" s="215"/>
      <c r="N16" s="215"/>
      <c r="O16" s="67">
        <f t="shared" si="0"/>
        <v>0</v>
      </c>
      <c r="P16" s="51" t="e">
        <f t="shared" si="1"/>
        <v>#DIV/0!</v>
      </c>
      <c r="Q16" s="68">
        <f t="shared" si="2"/>
        <v>0</v>
      </c>
    </row>
    <row r="17" spans="1:17" ht="15">
      <c r="A17" s="361" t="s">
        <v>122</v>
      </c>
      <c r="B17" s="53" t="s">
        <v>35</v>
      </c>
      <c r="C17" s="53"/>
      <c r="D17" s="53"/>
      <c r="E17" s="53"/>
      <c r="F17" s="70"/>
      <c r="G17" s="215" t="s">
        <v>147</v>
      </c>
      <c r="H17" s="215" t="s">
        <v>147</v>
      </c>
      <c r="I17" s="215">
        <v>368</v>
      </c>
      <c r="J17" s="215">
        <v>355</v>
      </c>
      <c r="K17" s="215">
        <v>330</v>
      </c>
      <c r="L17" s="215"/>
      <c r="M17" s="215"/>
      <c r="N17" s="215"/>
      <c r="O17" s="67">
        <f t="shared" si="0"/>
        <v>330</v>
      </c>
      <c r="P17" s="51">
        <f t="shared" si="1"/>
        <v>351</v>
      </c>
      <c r="Q17" s="68">
        <f t="shared" si="2"/>
        <v>368</v>
      </c>
    </row>
    <row r="18" spans="1:17" ht="15">
      <c r="A18" s="361" t="s">
        <v>0</v>
      </c>
      <c r="B18" s="53" t="s">
        <v>35</v>
      </c>
      <c r="C18" s="53"/>
      <c r="D18" s="53"/>
      <c r="E18" s="53" t="s">
        <v>114</v>
      </c>
      <c r="F18" s="70"/>
      <c r="G18" s="215" t="s">
        <v>147</v>
      </c>
      <c r="H18" s="215" t="s">
        <v>147</v>
      </c>
      <c r="I18" s="215">
        <v>2380</v>
      </c>
      <c r="J18" s="215">
        <v>2600</v>
      </c>
      <c r="K18" s="277">
        <v>3200</v>
      </c>
      <c r="L18" s="215"/>
      <c r="M18" s="215"/>
      <c r="N18" s="215"/>
      <c r="O18" s="67">
        <f t="shared" si="0"/>
        <v>2380</v>
      </c>
      <c r="P18" s="51">
        <f t="shared" si="1"/>
        <v>2726.6666666666665</v>
      </c>
      <c r="Q18" s="68">
        <f t="shared" si="2"/>
        <v>3200</v>
      </c>
    </row>
    <row r="19" spans="1:17" ht="15">
      <c r="A19" s="361" t="s">
        <v>377</v>
      </c>
      <c r="B19" s="53" t="s">
        <v>35</v>
      </c>
      <c r="C19" s="53"/>
      <c r="D19" s="53">
        <v>0.001</v>
      </c>
      <c r="E19" s="53">
        <v>0.05</v>
      </c>
      <c r="F19" s="70">
        <f>E19*10</f>
        <v>0.5</v>
      </c>
      <c r="G19" s="215" t="s">
        <v>147</v>
      </c>
      <c r="H19" s="215" t="s">
        <v>147</v>
      </c>
      <c r="I19" s="215" t="s">
        <v>33</v>
      </c>
      <c r="J19" s="215" t="s">
        <v>33</v>
      </c>
      <c r="K19" s="215" t="s">
        <v>367</v>
      </c>
      <c r="L19" s="215"/>
      <c r="M19" s="215"/>
      <c r="N19" s="215"/>
      <c r="O19" s="67">
        <f t="shared" si="0"/>
        <v>0</v>
      </c>
      <c r="P19" s="51" t="e">
        <f t="shared" si="1"/>
        <v>#DIV/0!</v>
      </c>
      <c r="Q19" s="68">
        <f t="shared" si="2"/>
        <v>0</v>
      </c>
    </row>
    <row r="20" spans="1:17" ht="15">
      <c r="A20" s="361" t="s">
        <v>355</v>
      </c>
      <c r="B20" s="53"/>
      <c r="C20" s="53"/>
      <c r="D20" s="53"/>
      <c r="E20" s="53"/>
      <c r="F20" s="70">
        <v>0.5</v>
      </c>
      <c r="G20" s="215" t="s">
        <v>147</v>
      </c>
      <c r="H20" s="215" t="s">
        <v>147</v>
      </c>
      <c r="I20" s="215" t="s">
        <v>147</v>
      </c>
      <c r="J20" s="215" t="s">
        <v>147</v>
      </c>
      <c r="K20" s="215" t="s">
        <v>367</v>
      </c>
      <c r="L20" s="215"/>
      <c r="M20" s="215"/>
      <c r="N20" s="215"/>
      <c r="O20" s="67">
        <f t="shared" si="0"/>
        <v>0</v>
      </c>
      <c r="P20" s="51" t="e">
        <f t="shared" si="1"/>
        <v>#DIV/0!</v>
      </c>
      <c r="Q20" s="68">
        <f t="shared" si="2"/>
        <v>0</v>
      </c>
    </row>
    <row r="21" spans="1:17" ht="15">
      <c r="A21" s="361" t="s">
        <v>378</v>
      </c>
      <c r="B21" s="53" t="s">
        <v>35</v>
      </c>
      <c r="C21" s="53"/>
      <c r="D21" s="53"/>
      <c r="E21" s="53"/>
      <c r="F21" s="70"/>
      <c r="G21" s="215" t="s">
        <v>147</v>
      </c>
      <c r="H21" s="215" t="s">
        <v>147</v>
      </c>
      <c r="I21" s="215">
        <v>0.009</v>
      </c>
      <c r="J21" s="215">
        <v>0.011</v>
      </c>
      <c r="K21" s="215">
        <v>0.026</v>
      </c>
      <c r="L21" s="215"/>
      <c r="M21" s="215"/>
      <c r="N21" s="215"/>
      <c r="O21" s="67">
        <f t="shared" si="0"/>
        <v>0.009</v>
      </c>
      <c r="P21" s="51">
        <f t="shared" si="1"/>
        <v>0.015333333333333332</v>
      </c>
      <c r="Q21" s="68">
        <f t="shared" si="2"/>
        <v>0.026</v>
      </c>
    </row>
    <row r="22" spans="1:17" ht="15">
      <c r="A22" s="361" t="s">
        <v>356</v>
      </c>
      <c r="B22" s="53"/>
      <c r="C22" s="53"/>
      <c r="D22" s="53"/>
      <c r="E22" s="53"/>
      <c r="F22" s="70"/>
      <c r="G22" s="215" t="s">
        <v>147</v>
      </c>
      <c r="H22" s="215" t="s">
        <v>147</v>
      </c>
      <c r="I22" s="215" t="s">
        <v>147</v>
      </c>
      <c r="J22" s="215" t="s">
        <v>147</v>
      </c>
      <c r="K22" s="215">
        <v>0.007</v>
      </c>
      <c r="L22" s="215"/>
      <c r="M22" s="215"/>
      <c r="N22" s="215"/>
      <c r="O22" s="67">
        <f t="shared" si="0"/>
        <v>0.007</v>
      </c>
      <c r="P22" s="51">
        <f t="shared" si="1"/>
        <v>0.007</v>
      </c>
      <c r="Q22" s="68">
        <f t="shared" si="2"/>
        <v>0.007</v>
      </c>
    </row>
    <row r="23" spans="1:17" ht="15">
      <c r="A23" s="361" t="s">
        <v>17</v>
      </c>
      <c r="B23" s="53" t="s">
        <v>135</v>
      </c>
      <c r="C23" s="53"/>
      <c r="D23" s="53"/>
      <c r="E23" s="53"/>
      <c r="F23" s="70"/>
      <c r="G23" s="215" t="s">
        <v>147</v>
      </c>
      <c r="H23" s="215" t="s">
        <v>147</v>
      </c>
      <c r="I23" s="215">
        <v>12400</v>
      </c>
      <c r="J23" s="215">
        <v>13600</v>
      </c>
      <c r="K23" s="215">
        <v>14107</v>
      </c>
      <c r="L23" s="215"/>
      <c r="M23" s="215"/>
      <c r="N23" s="215"/>
      <c r="O23" s="67">
        <f t="shared" si="0"/>
        <v>12400</v>
      </c>
      <c r="P23" s="51">
        <f t="shared" si="1"/>
        <v>13369</v>
      </c>
      <c r="Q23" s="68">
        <f t="shared" si="2"/>
        <v>14107</v>
      </c>
    </row>
    <row r="24" spans="1:17" ht="15">
      <c r="A24" s="361" t="s">
        <v>5</v>
      </c>
      <c r="B24" s="53" t="s">
        <v>35</v>
      </c>
      <c r="C24" s="53"/>
      <c r="D24" s="53">
        <v>0.0014</v>
      </c>
      <c r="E24" s="53">
        <v>2</v>
      </c>
      <c r="F24" s="70">
        <f>E24*10</f>
        <v>20</v>
      </c>
      <c r="G24" s="215" t="s">
        <v>147</v>
      </c>
      <c r="H24" s="215" t="s">
        <v>147</v>
      </c>
      <c r="I24" s="215" t="s">
        <v>47</v>
      </c>
      <c r="J24" s="215">
        <v>0.004</v>
      </c>
      <c r="K24" s="275">
        <v>0.024</v>
      </c>
      <c r="L24" s="215"/>
      <c r="M24" s="215"/>
      <c r="N24" s="215"/>
      <c r="O24" s="67">
        <f t="shared" si="0"/>
        <v>0.004</v>
      </c>
      <c r="P24" s="51">
        <f t="shared" si="1"/>
        <v>0.014</v>
      </c>
      <c r="Q24" s="68">
        <f t="shared" si="2"/>
        <v>0.024</v>
      </c>
    </row>
    <row r="25" spans="1:17" ht="15">
      <c r="A25" s="361" t="s">
        <v>357</v>
      </c>
      <c r="B25" s="53"/>
      <c r="C25" s="53"/>
      <c r="D25" s="53">
        <v>0.0014</v>
      </c>
      <c r="E25" s="53">
        <v>2</v>
      </c>
      <c r="F25" s="70">
        <v>20</v>
      </c>
      <c r="G25" s="215" t="s">
        <v>147</v>
      </c>
      <c r="H25" s="215" t="s">
        <v>147</v>
      </c>
      <c r="I25" s="215" t="s">
        <v>147</v>
      </c>
      <c r="J25" s="215" t="s">
        <v>147</v>
      </c>
      <c r="K25" s="275">
        <v>0.024</v>
      </c>
      <c r="L25" s="215"/>
      <c r="M25" s="215"/>
      <c r="N25" s="215"/>
      <c r="O25" s="67">
        <f t="shared" si="0"/>
        <v>0.024</v>
      </c>
      <c r="P25" s="51">
        <f t="shared" si="1"/>
        <v>0.024</v>
      </c>
      <c r="Q25" s="68">
        <f t="shared" si="2"/>
        <v>0.024</v>
      </c>
    </row>
    <row r="26" spans="1:17" ht="15">
      <c r="A26" s="361" t="s">
        <v>379</v>
      </c>
      <c r="B26" s="53" t="s">
        <v>35</v>
      </c>
      <c r="C26" s="53"/>
      <c r="D26" s="53"/>
      <c r="E26" s="53">
        <v>1.5</v>
      </c>
      <c r="F26" s="70"/>
      <c r="G26" s="215" t="s">
        <v>147</v>
      </c>
      <c r="H26" s="215" t="s">
        <v>147</v>
      </c>
      <c r="I26" s="215">
        <v>1.1</v>
      </c>
      <c r="J26" s="215">
        <v>0.8</v>
      </c>
      <c r="K26" s="215">
        <v>1</v>
      </c>
      <c r="L26" s="215"/>
      <c r="M26" s="215"/>
      <c r="N26" s="215"/>
      <c r="O26" s="67">
        <f t="shared" si="0"/>
        <v>0.8</v>
      </c>
      <c r="P26" s="51">
        <f t="shared" si="1"/>
        <v>0.9666666666666668</v>
      </c>
      <c r="Q26" s="68">
        <f t="shared" si="2"/>
        <v>1.1</v>
      </c>
    </row>
    <row r="27" spans="1:17" ht="15">
      <c r="A27" s="361" t="s">
        <v>8</v>
      </c>
      <c r="B27" s="53" t="s">
        <v>35</v>
      </c>
      <c r="C27" s="53"/>
      <c r="D27" s="53">
        <v>0.0034</v>
      </c>
      <c r="E27" s="53">
        <v>0.01</v>
      </c>
      <c r="F27" s="70">
        <f>E27*10</f>
        <v>0.1</v>
      </c>
      <c r="G27" s="215" t="s">
        <v>147</v>
      </c>
      <c r="H27" s="215" t="s">
        <v>147</v>
      </c>
      <c r="I27" s="215">
        <v>0.005</v>
      </c>
      <c r="J27" s="215">
        <v>0.04</v>
      </c>
      <c r="K27" s="278">
        <v>0.068</v>
      </c>
      <c r="L27" s="215"/>
      <c r="M27" s="215"/>
      <c r="N27" s="215"/>
      <c r="O27" s="67">
        <f t="shared" si="0"/>
        <v>0.005</v>
      </c>
      <c r="P27" s="51">
        <f t="shared" si="1"/>
        <v>0.03766666666666667</v>
      </c>
      <c r="Q27" s="68">
        <f t="shared" si="2"/>
        <v>0.068</v>
      </c>
    </row>
    <row r="28" spans="1:17" ht="15">
      <c r="A28" s="361" t="s">
        <v>358</v>
      </c>
      <c r="B28" s="53"/>
      <c r="C28" s="53"/>
      <c r="D28" s="53">
        <v>0.0034</v>
      </c>
      <c r="E28" s="53">
        <v>0.01</v>
      </c>
      <c r="F28" s="70">
        <v>0.1</v>
      </c>
      <c r="G28" s="215" t="s">
        <v>147</v>
      </c>
      <c r="H28" s="215" t="s">
        <v>147</v>
      </c>
      <c r="I28" s="215" t="s">
        <v>147</v>
      </c>
      <c r="J28" s="215" t="s">
        <v>147</v>
      </c>
      <c r="K28" s="278">
        <v>0.004</v>
      </c>
      <c r="L28" s="215"/>
      <c r="M28" s="215"/>
      <c r="N28" s="215"/>
      <c r="O28" s="67">
        <f t="shared" si="0"/>
        <v>0.004</v>
      </c>
      <c r="P28" s="51">
        <f t="shared" si="1"/>
        <v>0.004</v>
      </c>
      <c r="Q28" s="68">
        <f t="shared" si="2"/>
        <v>0.004</v>
      </c>
    </row>
    <row r="29" spans="1:17" ht="15">
      <c r="A29" s="361" t="s">
        <v>18</v>
      </c>
      <c r="B29" s="53" t="s">
        <v>35</v>
      </c>
      <c r="C29" s="53"/>
      <c r="D29" s="53"/>
      <c r="E29" s="53"/>
      <c r="F29" s="70"/>
      <c r="G29" s="215" t="s">
        <v>147</v>
      </c>
      <c r="H29" s="215" t="s">
        <v>147</v>
      </c>
      <c r="I29" s="215">
        <v>405</v>
      </c>
      <c r="J29" s="215">
        <v>373</v>
      </c>
      <c r="K29" s="215">
        <v>380</v>
      </c>
      <c r="L29" s="215"/>
      <c r="M29" s="215"/>
      <c r="N29" s="215"/>
      <c r="O29" s="67">
        <f t="shared" si="0"/>
        <v>373</v>
      </c>
      <c r="P29" s="51">
        <f t="shared" si="1"/>
        <v>386</v>
      </c>
      <c r="Q29" s="68">
        <f t="shared" si="2"/>
        <v>405</v>
      </c>
    </row>
    <row r="30" spans="1:17" ht="15">
      <c r="A30" s="361" t="s">
        <v>9</v>
      </c>
      <c r="B30" s="53"/>
      <c r="C30" s="811"/>
      <c r="D30" s="53">
        <v>0.0006</v>
      </c>
      <c r="E30" s="53">
        <v>0.001</v>
      </c>
      <c r="F30" s="70">
        <f>E30*10</f>
        <v>0.01</v>
      </c>
      <c r="G30" s="215" t="s">
        <v>147</v>
      </c>
      <c r="H30" s="215" t="s">
        <v>147</v>
      </c>
      <c r="I30" s="215" t="s">
        <v>147</v>
      </c>
      <c r="J30" s="215" t="s">
        <v>147</v>
      </c>
      <c r="K30" s="215" t="s">
        <v>368</v>
      </c>
      <c r="L30" s="215"/>
      <c r="M30" s="215"/>
      <c r="N30" s="215"/>
      <c r="O30" s="67">
        <f t="shared" si="0"/>
        <v>0</v>
      </c>
      <c r="P30" s="51" t="e">
        <f t="shared" si="1"/>
        <v>#DIV/0!</v>
      </c>
      <c r="Q30" s="68">
        <f t="shared" si="2"/>
        <v>0</v>
      </c>
    </row>
    <row r="31" spans="1:17" ht="15">
      <c r="A31" s="361" t="s">
        <v>359</v>
      </c>
      <c r="B31" s="53"/>
      <c r="C31" s="811"/>
      <c r="D31" s="53">
        <v>0.0006</v>
      </c>
      <c r="E31" s="53">
        <v>0.001</v>
      </c>
      <c r="F31" s="70">
        <v>0.01</v>
      </c>
      <c r="G31" s="215" t="s">
        <v>147</v>
      </c>
      <c r="H31" s="215" t="s">
        <v>147</v>
      </c>
      <c r="I31" s="215" t="s">
        <v>147</v>
      </c>
      <c r="J31" s="215" t="s">
        <v>147</v>
      </c>
      <c r="K31" s="215" t="s">
        <v>368</v>
      </c>
      <c r="L31" s="215"/>
      <c r="M31" s="215"/>
      <c r="N31" s="215"/>
      <c r="O31" s="67">
        <f t="shared" si="0"/>
        <v>0</v>
      </c>
      <c r="P31" s="51" t="e">
        <f t="shared" si="1"/>
        <v>#DIV/0!</v>
      </c>
      <c r="Q31" s="68">
        <f t="shared" si="2"/>
        <v>0</v>
      </c>
    </row>
    <row r="32" spans="1:17" ht="15">
      <c r="A32" s="361" t="s">
        <v>31</v>
      </c>
      <c r="B32" s="53" t="s">
        <v>35</v>
      </c>
      <c r="C32" s="53"/>
      <c r="D32" s="53">
        <v>0.7</v>
      </c>
      <c r="E32" s="53"/>
      <c r="F32" s="70"/>
      <c r="G32" s="215" t="s">
        <v>147</v>
      </c>
      <c r="H32" s="215" t="s">
        <v>147</v>
      </c>
      <c r="I32" s="215" t="s">
        <v>33</v>
      </c>
      <c r="J32" s="215">
        <v>0.12</v>
      </c>
      <c r="K32" s="215" t="s">
        <v>364</v>
      </c>
      <c r="L32" s="215"/>
      <c r="M32" s="215"/>
      <c r="N32" s="215"/>
      <c r="O32" s="67">
        <f t="shared" si="0"/>
        <v>0.12</v>
      </c>
      <c r="P32" s="51">
        <f t="shared" si="1"/>
        <v>0.12</v>
      </c>
      <c r="Q32" s="68">
        <f t="shared" si="2"/>
        <v>0.12</v>
      </c>
    </row>
    <row r="33" spans="1:17" ht="15">
      <c r="A33" s="390" t="s">
        <v>23</v>
      </c>
      <c r="B33" s="21" t="s">
        <v>12</v>
      </c>
      <c r="C33" s="50"/>
      <c r="D33" s="50"/>
      <c r="E33" s="50"/>
      <c r="F33" s="68" t="s">
        <v>113</v>
      </c>
      <c r="G33" s="215" t="s">
        <v>147</v>
      </c>
      <c r="H33" s="215" t="s">
        <v>147</v>
      </c>
      <c r="I33" s="215">
        <v>7.62</v>
      </c>
      <c r="J33" s="215">
        <v>7.58</v>
      </c>
      <c r="K33" s="215">
        <v>6.74</v>
      </c>
      <c r="L33" s="215"/>
      <c r="M33" s="215"/>
      <c r="N33" s="215"/>
      <c r="O33" s="67">
        <f t="shared" si="0"/>
        <v>6.74</v>
      </c>
      <c r="P33" s="51">
        <f t="shared" si="1"/>
        <v>7.313333333333333</v>
      </c>
      <c r="Q33" s="68">
        <f t="shared" si="2"/>
        <v>7.62</v>
      </c>
    </row>
    <row r="34" spans="1:17" ht="15">
      <c r="A34" s="361" t="s">
        <v>32</v>
      </c>
      <c r="B34" s="53" t="s">
        <v>35</v>
      </c>
      <c r="C34" s="53"/>
      <c r="D34" s="53"/>
      <c r="E34" s="53"/>
      <c r="F34" s="70"/>
      <c r="G34" s="215" t="s">
        <v>147</v>
      </c>
      <c r="H34" s="215" t="s">
        <v>147</v>
      </c>
      <c r="I34" s="215">
        <v>21</v>
      </c>
      <c r="J34" s="215">
        <v>20</v>
      </c>
      <c r="K34" s="215">
        <v>17</v>
      </c>
      <c r="L34" s="215"/>
      <c r="M34" s="215"/>
      <c r="N34" s="215"/>
      <c r="O34" s="67">
        <f t="shared" si="0"/>
        <v>17</v>
      </c>
      <c r="P34" s="51">
        <f t="shared" si="1"/>
        <v>19.333333333333332</v>
      </c>
      <c r="Q34" s="68">
        <f t="shared" si="2"/>
        <v>21</v>
      </c>
    </row>
    <row r="35" spans="1:17" ht="15">
      <c r="A35" s="361" t="s">
        <v>123</v>
      </c>
      <c r="B35" s="53" t="s">
        <v>35</v>
      </c>
      <c r="C35" s="53"/>
      <c r="D35" s="53"/>
      <c r="E35" s="53" t="s">
        <v>118</v>
      </c>
      <c r="F35" s="70"/>
      <c r="G35" s="215" t="s">
        <v>147</v>
      </c>
      <c r="H35" s="215" t="s">
        <v>147</v>
      </c>
      <c r="I35" s="215">
        <v>2510</v>
      </c>
      <c r="J35" s="215">
        <v>2370</v>
      </c>
      <c r="K35" s="277">
        <v>2300</v>
      </c>
      <c r="L35" s="215"/>
      <c r="M35" s="215"/>
      <c r="N35" s="215"/>
      <c r="O35" s="67">
        <f t="shared" si="0"/>
        <v>2300</v>
      </c>
      <c r="P35" s="51">
        <f t="shared" si="1"/>
        <v>2393.3333333333335</v>
      </c>
      <c r="Q35" s="68">
        <f t="shared" si="2"/>
        <v>2510</v>
      </c>
    </row>
    <row r="36" spans="1:17" ht="15">
      <c r="A36" s="361" t="s">
        <v>380</v>
      </c>
      <c r="B36" s="53" t="s">
        <v>35</v>
      </c>
      <c r="C36" s="53"/>
      <c r="D36" s="53"/>
      <c r="E36" s="83" t="s">
        <v>119</v>
      </c>
      <c r="F36" s="70">
        <f>10*500</f>
        <v>5000</v>
      </c>
      <c r="G36" s="215" t="s">
        <v>147</v>
      </c>
      <c r="H36" s="215" t="s">
        <v>147</v>
      </c>
      <c r="I36" s="215">
        <v>4070</v>
      </c>
      <c r="J36" s="215">
        <v>3460</v>
      </c>
      <c r="K36" s="277">
        <v>3300</v>
      </c>
      <c r="L36" s="215"/>
      <c r="M36" s="215"/>
      <c r="N36" s="215"/>
      <c r="O36" s="67">
        <f t="shared" si="0"/>
        <v>3300</v>
      </c>
      <c r="P36" s="51">
        <f t="shared" si="1"/>
        <v>3610</v>
      </c>
      <c r="Q36" s="68">
        <f t="shared" si="2"/>
        <v>4070</v>
      </c>
    </row>
    <row r="37" spans="1:17" ht="15">
      <c r="A37" s="361" t="s">
        <v>381</v>
      </c>
      <c r="B37" s="53" t="s">
        <v>35</v>
      </c>
      <c r="C37" s="53"/>
      <c r="D37" s="53"/>
      <c r="E37" s="53"/>
      <c r="F37" s="70"/>
      <c r="G37" s="215" t="s">
        <v>147</v>
      </c>
      <c r="H37" s="215" t="s">
        <v>147</v>
      </c>
      <c r="I37" s="215">
        <v>10200</v>
      </c>
      <c r="J37" s="215">
        <v>10300</v>
      </c>
      <c r="K37" s="215">
        <v>8400</v>
      </c>
      <c r="L37" s="215"/>
      <c r="M37" s="215"/>
      <c r="N37" s="215"/>
      <c r="O37" s="67">
        <f t="shared" si="0"/>
        <v>8400</v>
      </c>
      <c r="P37" s="51">
        <f t="shared" si="1"/>
        <v>9633.333333333334</v>
      </c>
      <c r="Q37" s="68">
        <f t="shared" si="2"/>
        <v>10300</v>
      </c>
    </row>
    <row r="38" spans="1:17" ht="15">
      <c r="A38" s="361" t="s">
        <v>382</v>
      </c>
      <c r="B38" s="53" t="s">
        <v>35</v>
      </c>
      <c r="C38" s="53"/>
      <c r="D38" s="53">
        <v>0.3</v>
      </c>
      <c r="E38" s="53" t="s">
        <v>116</v>
      </c>
      <c r="F38" s="70"/>
      <c r="G38" s="215" t="s">
        <v>147</v>
      </c>
      <c r="H38" s="215" t="s">
        <v>147</v>
      </c>
      <c r="I38" s="215">
        <v>2.48</v>
      </c>
      <c r="J38" s="215">
        <v>5.16</v>
      </c>
      <c r="K38" s="278">
        <v>20</v>
      </c>
      <c r="L38" s="215"/>
      <c r="M38" s="215"/>
      <c r="N38" s="215"/>
      <c r="O38" s="67">
        <f t="shared" si="0"/>
        <v>2.48</v>
      </c>
      <c r="P38" s="51">
        <f t="shared" si="1"/>
        <v>9.213333333333333</v>
      </c>
      <c r="Q38" s="68">
        <f t="shared" si="2"/>
        <v>20</v>
      </c>
    </row>
    <row r="39" spans="1:17" ht="15">
      <c r="A39" s="361" t="s">
        <v>360</v>
      </c>
      <c r="B39" s="53"/>
      <c r="C39" s="53"/>
      <c r="D39" s="53">
        <v>0.3</v>
      </c>
      <c r="E39" s="53" t="s">
        <v>116</v>
      </c>
      <c r="F39" s="70"/>
      <c r="G39" s="215" t="s">
        <v>147</v>
      </c>
      <c r="H39" s="215" t="s">
        <v>147</v>
      </c>
      <c r="I39" s="215" t="s">
        <v>147</v>
      </c>
      <c r="J39" s="9" t="s">
        <v>147</v>
      </c>
      <c r="K39" s="278">
        <v>0.88</v>
      </c>
      <c r="L39" s="215"/>
      <c r="M39" s="215"/>
      <c r="N39" s="215"/>
      <c r="O39" s="67">
        <f t="shared" si="0"/>
        <v>0.88</v>
      </c>
      <c r="P39" s="51">
        <f t="shared" si="1"/>
        <v>0.88</v>
      </c>
      <c r="Q39" s="68">
        <f t="shared" si="2"/>
        <v>0.88</v>
      </c>
    </row>
    <row r="40" spans="1:17" ht="15">
      <c r="A40" s="361" t="s">
        <v>383</v>
      </c>
      <c r="B40" s="53" t="s">
        <v>35</v>
      </c>
      <c r="C40" s="53"/>
      <c r="D40" s="53">
        <v>1.9</v>
      </c>
      <c r="E40" s="83" t="s">
        <v>117</v>
      </c>
      <c r="F40" s="70">
        <v>5</v>
      </c>
      <c r="G40" s="215" t="s">
        <v>147</v>
      </c>
      <c r="H40" s="215" t="s">
        <v>147</v>
      </c>
      <c r="I40" s="215">
        <v>9.55</v>
      </c>
      <c r="J40" s="295">
        <v>9.65</v>
      </c>
      <c r="K40" s="968">
        <v>11</v>
      </c>
      <c r="L40" s="215"/>
      <c r="M40" s="215"/>
      <c r="N40" s="215"/>
      <c r="O40" s="67">
        <f t="shared" si="0"/>
        <v>9.55</v>
      </c>
      <c r="P40" s="51">
        <f t="shared" si="1"/>
        <v>10.066666666666668</v>
      </c>
      <c r="Q40" s="68">
        <f t="shared" si="2"/>
        <v>11</v>
      </c>
    </row>
    <row r="41" spans="1:17" ht="15">
      <c r="A41" s="361" t="s">
        <v>361</v>
      </c>
      <c r="B41" s="53"/>
      <c r="C41" s="53"/>
      <c r="D41" s="53">
        <v>1.9</v>
      </c>
      <c r="E41" s="83" t="s">
        <v>117</v>
      </c>
      <c r="F41" s="70">
        <v>5</v>
      </c>
      <c r="G41" s="215" t="s">
        <v>147</v>
      </c>
      <c r="H41" s="215" t="s">
        <v>147</v>
      </c>
      <c r="I41" s="215" t="s">
        <v>147</v>
      </c>
      <c r="J41" s="215" t="s">
        <v>147</v>
      </c>
      <c r="K41" s="968">
        <v>11</v>
      </c>
      <c r="L41" s="215"/>
      <c r="M41" s="215"/>
      <c r="N41" s="215"/>
      <c r="O41" s="67">
        <f t="shared" si="0"/>
        <v>11</v>
      </c>
      <c r="P41" s="51">
        <f t="shared" si="1"/>
        <v>11</v>
      </c>
      <c r="Q41" s="68">
        <f t="shared" si="2"/>
        <v>11</v>
      </c>
    </row>
    <row r="42" spans="1:17" ht="15">
      <c r="A42" s="361" t="s">
        <v>384</v>
      </c>
      <c r="B42" s="53" t="s">
        <v>35</v>
      </c>
      <c r="C42" s="53"/>
      <c r="D42" s="53"/>
      <c r="E42" s="53"/>
      <c r="F42" s="70"/>
      <c r="G42" s="215" t="s">
        <v>147</v>
      </c>
      <c r="H42" s="215" t="s">
        <v>147</v>
      </c>
      <c r="I42" s="215">
        <v>25</v>
      </c>
      <c r="J42" s="215">
        <v>37</v>
      </c>
      <c r="K42" s="215">
        <v>8.6</v>
      </c>
      <c r="L42" s="215"/>
      <c r="M42" s="215"/>
      <c r="N42" s="215"/>
      <c r="O42" s="67">
        <f t="shared" si="0"/>
        <v>8.6</v>
      </c>
      <c r="P42" s="51">
        <f t="shared" si="1"/>
        <v>23.53333333333333</v>
      </c>
      <c r="Q42" s="68">
        <f t="shared" si="2"/>
        <v>37</v>
      </c>
    </row>
    <row r="43" spans="1:17" ht="15">
      <c r="A43" s="361" t="s">
        <v>387</v>
      </c>
      <c r="B43" s="53" t="s">
        <v>134</v>
      </c>
      <c r="C43" s="53"/>
      <c r="D43" s="53"/>
      <c r="E43" s="53"/>
      <c r="F43" s="70"/>
      <c r="G43" s="215" t="s">
        <v>147</v>
      </c>
      <c r="H43" s="215" t="s">
        <v>147</v>
      </c>
      <c r="I43" s="215" t="s">
        <v>41</v>
      </c>
      <c r="J43" s="215" t="s">
        <v>41</v>
      </c>
      <c r="K43" s="215" t="s">
        <v>25</v>
      </c>
      <c r="L43" s="215"/>
      <c r="M43" s="215"/>
      <c r="N43" s="215"/>
      <c r="O43" s="67">
        <f t="shared" si="0"/>
        <v>0</v>
      </c>
      <c r="P43" s="51" t="e">
        <f t="shared" si="1"/>
        <v>#DIV/0!</v>
      </c>
      <c r="Q43" s="68">
        <f t="shared" si="2"/>
        <v>0</v>
      </c>
    </row>
    <row r="44" spans="1:17" ht="15">
      <c r="A44" s="114" t="s">
        <v>42</v>
      </c>
      <c r="B44" s="10"/>
      <c r="C44" s="13"/>
      <c r="D44" s="13"/>
      <c r="E44" s="13"/>
      <c r="F44" s="115"/>
      <c r="G44" s="128"/>
      <c r="H44" s="215"/>
      <c r="I44" s="215"/>
      <c r="J44" s="128"/>
      <c r="K44" s="128"/>
      <c r="L44" s="128"/>
      <c r="M44" s="128"/>
      <c r="N44" s="128"/>
      <c r="O44" s="67">
        <f t="shared" si="0"/>
        <v>0</v>
      </c>
      <c r="P44" s="51" t="e">
        <f t="shared" si="1"/>
        <v>#DIV/0!</v>
      </c>
      <c r="Q44" s="68">
        <f t="shared" si="2"/>
        <v>0</v>
      </c>
    </row>
    <row r="45" spans="1:17" ht="15">
      <c r="A45" s="362" t="s">
        <v>43</v>
      </c>
      <c r="B45" s="53" t="s">
        <v>134</v>
      </c>
      <c r="C45" s="50">
        <v>6000</v>
      </c>
      <c r="D45" s="50"/>
      <c r="E45" s="50"/>
      <c r="F45" s="68"/>
      <c r="G45" s="215" t="s">
        <v>147</v>
      </c>
      <c r="H45" s="215" t="s">
        <v>147</v>
      </c>
      <c r="I45" s="215" t="s">
        <v>39</v>
      </c>
      <c r="J45" s="215" t="s">
        <v>39</v>
      </c>
      <c r="K45" s="215" t="s">
        <v>39</v>
      </c>
      <c r="L45" s="215"/>
      <c r="M45" s="215"/>
      <c r="N45" s="215"/>
      <c r="O45" s="67">
        <f t="shared" si="0"/>
        <v>0</v>
      </c>
      <c r="P45" s="51" t="e">
        <f t="shared" si="1"/>
        <v>#DIV/0!</v>
      </c>
      <c r="Q45" s="68">
        <f t="shared" si="2"/>
        <v>0</v>
      </c>
    </row>
    <row r="46" spans="1:17" ht="15">
      <c r="A46" s="363" t="s">
        <v>137</v>
      </c>
      <c r="B46" s="53" t="s">
        <v>134</v>
      </c>
      <c r="C46" s="50" t="s">
        <v>102</v>
      </c>
      <c r="D46" s="50"/>
      <c r="E46" s="50"/>
      <c r="F46" s="68"/>
      <c r="G46" s="215" t="s">
        <v>147</v>
      </c>
      <c r="H46" s="215" t="s">
        <v>147</v>
      </c>
      <c r="I46" s="215" t="s">
        <v>40</v>
      </c>
      <c r="J46" s="215" t="s">
        <v>40</v>
      </c>
      <c r="K46" s="215" t="s">
        <v>52</v>
      </c>
      <c r="L46" s="215"/>
      <c r="M46" s="215"/>
      <c r="N46" s="215"/>
      <c r="O46" s="67">
        <f t="shared" si="0"/>
        <v>0</v>
      </c>
      <c r="P46" s="51" t="e">
        <f t="shared" si="1"/>
        <v>#DIV/0!</v>
      </c>
      <c r="Q46" s="68">
        <f t="shared" si="2"/>
        <v>0</v>
      </c>
    </row>
    <row r="47" spans="1:17" ht="15">
      <c r="A47" s="363" t="s">
        <v>138</v>
      </c>
      <c r="B47" s="53" t="s">
        <v>134</v>
      </c>
      <c r="C47" s="50"/>
      <c r="D47" s="50"/>
      <c r="E47" s="50"/>
      <c r="F47" s="68"/>
      <c r="G47" s="215" t="s">
        <v>147</v>
      </c>
      <c r="H47" s="215" t="s">
        <v>147</v>
      </c>
      <c r="I47" s="215" t="s">
        <v>40</v>
      </c>
      <c r="J47" s="215" t="s">
        <v>40</v>
      </c>
      <c r="K47" s="215" t="s">
        <v>40</v>
      </c>
      <c r="L47" s="215"/>
      <c r="M47" s="215"/>
      <c r="N47" s="215"/>
      <c r="O47" s="67">
        <f t="shared" si="0"/>
        <v>0</v>
      </c>
      <c r="P47" s="51" t="e">
        <f t="shared" si="1"/>
        <v>#DIV/0!</v>
      </c>
      <c r="Q47" s="68">
        <f t="shared" si="2"/>
        <v>0</v>
      </c>
    </row>
    <row r="48" spans="1:17" ht="15">
      <c r="A48" s="363" t="s">
        <v>139</v>
      </c>
      <c r="B48" s="53" t="s">
        <v>134</v>
      </c>
      <c r="C48" s="50"/>
      <c r="D48" s="50"/>
      <c r="E48" s="50"/>
      <c r="F48" s="68"/>
      <c r="G48" s="215" t="s">
        <v>147</v>
      </c>
      <c r="H48" s="215" t="s">
        <v>147</v>
      </c>
      <c r="I48" s="215" t="s">
        <v>40</v>
      </c>
      <c r="J48" s="215" t="s">
        <v>40</v>
      </c>
      <c r="K48" s="215" t="s">
        <v>40</v>
      </c>
      <c r="L48" s="215"/>
      <c r="M48" s="215"/>
      <c r="N48" s="215"/>
      <c r="O48" s="67">
        <f t="shared" si="0"/>
        <v>0</v>
      </c>
      <c r="P48" s="51" t="e">
        <f t="shared" si="1"/>
        <v>#DIV/0!</v>
      </c>
      <c r="Q48" s="68">
        <f t="shared" si="2"/>
        <v>0</v>
      </c>
    </row>
    <row r="49" spans="1:17" ht="15">
      <c r="A49" s="363" t="s">
        <v>267</v>
      </c>
      <c r="B49" s="53" t="s">
        <v>134</v>
      </c>
      <c r="C49" s="848"/>
      <c r="D49" s="848" t="s">
        <v>143</v>
      </c>
      <c r="E49" s="848"/>
      <c r="F49" s="68"/>
      <c r="G49" s="215" t="s">
        <v>147</v>
      </c>
      <c r="H49" s="215" t="s">
        <v>147</v>
      </c>
      <c r="I49" s="215" t="s">
        <v>40</v>
      </c>
      <c r="J49" s="215" t="s">
        <v>40</v>
      </c>
      <c r="K49" s="215" t="s">
        <v>40</v>
      </c>
      <c r="L49" s="215"/>
      <c r="M49" s="215"/>
      <c r="N49" s="215"/>
      <c r="O49" s="67">
        <f t="shared" si="0"/>
        <v>0</v>
      </c>
      <c r="P49" s="51" t="e">
        <f t="shared" si="1"/>
        <v>#DIV/0!</v>
      </c>
      <c r="Q49" s="68">
        <f t="shared" si="2"/>
        <v>0</v>
      </c>
    </row>
    <row r="50" spans="1:17" ht="15">
      <c r="A50" s="361" t="s">
        <v>38</v>
      </c>
      <c r="B50" s="53" t="s">
        <v>35</v>
      </c>
      <c r="C50" s="53"/>
      <c r="D50" s="53">
        <v>0.32</v>
      </c>
      <c r="E50" s="53"/>
      <c r="F50" s="70"/>
      <c r="G50" s="215" t="s">
        <v>147</v>
      </c>
      <c r="H50" s="215" t="s">
        <v>147</v>
      </c>
      <c r="I50" s="215" t="s">
        <v>41</v>
      </c>
      <c r="J50" s="215" t="s">
        <v>28</v>
      </c>
      <c r="K50" s="215" t="s">
        <v>362</v>
      </c>
      <c r="L50" s="215"/>
      <c r="M50" s="215"/>
      <c r="N50" s="215"/>
      <c r="O50" s="67">
        <f t="shared" si="0"/>
        <v>0</v>
      </c>
      <c r="P50" s="51" t="e">
        <f t="shared" si="1"/>
        <v>#DIV/0!</v>
      </c>
      <c r="Q50" s="68">
        <f t="shared" si="2"/>
        <v>0</v>
      </c>
    </row>
    <row r="51" spans="1:17" ht="15.75" thickBot="1">
      <c r="A51" s="405" t="s">
        <v>426</v>
      </c>
      <c r="B51" s="99" t="s">
        <v>35</v>
      </c>
      <c r="C51" s="99"/>
      <c r="D51" s="99">
        <v>0.008</v>
      </c>
      <c r="E51" s="99" t="s">
        <v>120</v>
      </c>
      <c r="F51" s="306"/>
      <c r="G51" s="307" t="s">
        <v>147</v>
      </c>
      <c r="H51" s="307" t="s">
        <v>147</v>
      </c>
      <c r="I51" s="307">
        <v>0.021</v>
      </c>
      <c r="J51" s="308">
        <v>0.036</v>
      </c>
      <c r="K51" s="307" t="s">
        <v>367</v>
      </c>
      <c r="L51" s="307"/>
      <c r="M51" s="307"/>
      <c r="N51" s="307"/>
      <c r="O51" s="67">
        <f>MIN(G51:N51)</f>
        <v>0.021</v>
      </c>
      <c r="P51" s="51">
        <f>AVERAGE(G51:N51)</f>
        <v>0.028499999999999998</v>
      </c>
      <c r="Q51" s="68">
        <f>MAX(G51:N51)</f>
        <v>0.036</v>
      </c>
    </row>
    <row r="52" spans="7:16" ht="15.75">
      <c r="G52" s="864"/>
      <c r="H52" s="864"/>
      <c r="I52" s="864"/>
      <c r="J52" s="864"/>
      <c r="K52" s="864"/>
      <c r="L52" s="864"/>
      <c r="M52" s="864"/>
      <c r="N52" s="864"/>
      <c r="O52" s="864"/>
      <c r="P52" s="864"/>
    </row>
    <row r="53" spans="1:15" ht="15">
      <c r="A53" s="204" t="s">
        <v>24</v>
      </c>
      <c r="B53" s="102"/>
      <c r="C53" s="102"/>
      <c r="D53" s="102"/>
      <c r="E53" s="102"/>
      <c r="F53" s="102"/>
      <c r="G53" s="9"/>
      <c r="H53" s="9"/>
      <c r="I53" s="9"/>
      <c r="J53" s="9"/>
      <c r="K53" s="9"/>
      <c r="L53" s="9"/>
      <c r="M53" s="9"/>
      <c r="N53" s="9"/>
      <c r="O53" s="102"/>
    </row>
    <row r="54" spans="1:15" ht="15">
      <c r="A54" s="391" t="s">
        <v>111</v>
      </c>
      <c r="B54" s="102"/>
      <c r="C54" s="102"/>
      <c r="D54" s="102"/>
      <c r="E54" s="102"/>
      <c r="F54" s="102"/>
      <c r="G54" s="9"/>
      <c r="H54" s="9"/>
      <c r="I54" s="9"/>
      <c r="J54" s="9"/>
      <c r="K54" s="9"/>
      <c r="L54" s="9"/>
      <c r="M54" s="9"/>
      <c r="N54" s="9"/>
      <c r="O54" s="102"/>
    </row>
    <row r="55" spans="1:15" ht="15">
      <c r="A55" s="392" t="s">
        <v>49</v>
      </c>
      <c r="B55" s="102"/>
      <c r="C55" s="102"/>
      <c r="D55" s="102"/>
      <c r="E55" s="102"/>
      <c r="F55" s="102"/>
      <c r="G55" s="9"/>
      <c r="H55" s="9"/>
      <c r="I55" s="9"/>
      <c r="J55" s="9"/>
      <c r="K55" s="9"/>
      <c r="L55" s="9"/>
      <c r="M55" s="9"/>
      <c r="N55" s="9"/>
      <c r="O55" s="102"/>
    </row>
    <row r="56" spans="1:15" ht="15">
      <c r="A56" s="364" t="s">
        <v>112</v>
      </c>
      <c r="B56" s="102"/>
      <c r="C56" s="102"/>
      <c r="D56" s="102"/>
      <c r="E56" s="102"/>
      <c r="F56" s="102"/>
      <c r="G56" s="17"/>
      <c r="H56" s="17"/>
      <c r="I56" s="17"/>
      <c r="J56" s="17"/>
      <c r="K56" s="17"/>
      <c r="L56" s="17"/>
      <c r="M56" s="17"/>
      <c r="N56" s="17"/>
      <c r="O56" s="102"/>
    </row>
    <row r="57" spans="1:15" ht="15">
      <c r="A57" s="365" t="s">
        <v>250</v>
      </c>
      <c r="B57" s="102"/>
      <c r="C57" s="102"/>
      <c r="D57" s="102"/>
      <c r="E57" s="102"/>
      <c r="F57" s="102"/>
      <c r="G57" s="205"/>
      <c r="H57" s="205"/>
      <c r="I57" s="205"/>
      <c r="J57" s="205"/>
      <c r="K57" s="205"/>
      <c r="L57" s="205"/>
      <c r="M57" s="205"/>
      <c r="N57" s="205"/>
      <c r="O57" s="102"/>
    </row>
    <row r="58" spans="1:15" ht="15">
      <c r="A58" s="366" t="s">
        <v>251</v>
      </c>
      <c r="B58" s="102"/>
      <c r="C58" s="102"/>
      <c r="D58" s="102"/>
      <c r="E58" s="102"/>
      <c r="F58" s="102"/>
      <c r="G58" s="205"/>
      <c r="H58" s="205"/>
      <c r="I58" s="205"/>
      <c r="J58" s="205"/>
      <c r="K58" s="205"/>
      <c r="L58" s="205"/>
      <c r="M58" s="205"/>
      <c r="N58" s="205"/>
      <c r="O58" s="102"/>
    </row>
    <row r="59" spans="1:15" ht="15">
      <c r="A59" s="367" t="s">
        <v>252</v>
      </c>
      <c r="B59" s="102"/>
      <c r="C59" s="102"/>
      <c r="D59" s="102"/>
      <c r="E59" s="102"/>
      <c r="F59" s="102"/>
      <c r="G59" s="205"/>
      <c r="H59" s="205"/>
      <c r="I59" s="205"/>
      <c r="J59" s="205"/>
      <c r="K59" s="205"/>
      <c r="L59" s="205"/>
      <c r="M59" s="205"/>
      <c r="N59" s="205"/>
      <c r="O59" s="102"/>
    </row>
    <row r="60" spans="1:15" ht="15">
      <c r="A60" s="367" t="s">
        <v>253</v>
      </c>
      <c r="B60" s="102"/>
      <c r="C60" s="102"/>
      <c r="D60" s="102"/>
      <c r="E60" s="102"/>
      <c r="F60" s="102"/>
      <c r="G60" s="206"/>
      <c r="H60" s="206"/>
      <c r="I60" s="206"/>
      <c r="J60" s="206"/>
      <c r="K60" s="206"/>
      <c r="L60" s="206"/>
      <c r="M60" s="206"/>
      <c r="N60" s="206"/>
      <c r="O60" s="102"/>
    </row>
    <row r="61" spans="1:15" ht="15">
      <c r="A61" s="368" t="s">
        <v>268</v>
      </c>
      <c r="B61" s="88"/>
      <c r="C61" s="88"/>
      <c r="D61" s="88"/>
      <c r="E61" s="88"/>
      <c r="F61" s="88"/>
      <c r="G61" s="235"/>
      <c r="H61" s="235"/>
      <c r="I61" s="235"/>
      <c r="J61" s="235"/>
      <c r="K61" s="235"/>
      <c r="L61" s="235"/>
      <c r="M61" s="235"/>
      <c r="N61" s="235"/>
      <c r="O61" s="88"/>
    </row>
    <row r="62" spans="1:15" ht="15">
      <c r="A62" s="369" t="s">
        <v>103</v>
      </c>
      <c r="B62" s="163"/>
      <c r="C62" s="163"/>
      <c r="D62" s="163"/>
      <c r="E62" s="163"/>
      <c r="F62" s="163"/>
      <c r="G62" s="235"/>
      <c r="H62" s="235"/>
      <c r="I62" s="235"/>
      <c r="J62" s="235"/>
      <c r="K62" s="235"/>
      <c r="L62" s="235"/>
      <c r="M62" s="235"/>
      <c r="N62" s="235"/>
      <c r="O62" s="163"/>
    </row>
    <row r="63" spans="1:15" ht="15">
      <c r="A63" s="368" t="s">
        <v>140</v>
      </c>
      <c r="B63" s="88"/>
      <c r="C63" s="88"/>
      <c r="D63" s="88"/>
      <c r="E63" s="88"/>
      <c r="F63" s="88"/>
      <c r="G63" s="235"/>
      <c r="H63" s="235"/>
      <c r="I63" s="235"/>
      <c r="J63" s="235"/>
      <c r="K63" s="235"/>
      <c r="L63" s="235"/>
      <c r="M63" s="235"/>
      <c r="N63" s="235"/>
      <c r="O63" s="88"/>
    </row>
    <row r="64" spans="1:15" ht="15">
      <c r="A64" s="392" t="s">
        <v>255</v>
      </c>
      <c r="B64" s="102"/>
      <c r="C64" s="102"/>
      <c r="D64" s="102"/>
      <c r="E64" s="102"/>
      <c r="F64" s="102"/>
      <c r="G64" s="235"/>
      <c r="H64" s="235"/>
      <c r="I64" s="235"/>
      <c r="J64" s="235"/>
      <c r="K64" s="235"/>
      <c r="L64" s="235"/>
      <c r="M64" s="235"/>
      <c r="N64" s="235"/>
      <c r="O64" s="102"/>
    </row>
    <row r="65" spans="1:15" ht="15">
      <c r="A65" s="392" t="s">
        <v>256</v>
      </c>
      <c r="B65" s="102"/>
      <c r="C65" s="102"/>
      <c r="D65" s="102"/>
      <c r="E65" s="102"/>
      <c r="F65" s="102"/>
      <c r="G65" s="235"/>
      <c r="H65" s="235"/>
      <c r="I65" s="235"/>
      <c r="J65" s="235"/>
      <c r="K65" s="235"/>
      <c r="L65" s="235"/>
      <c r="M65" s="235"/>
      <c r="N65" s="235"/>
      <c r="O65" s="102"/>
    </row>
    <row r="66" spans="1:15" ht="15">
      <c r="A66" s="392" t="s">
        <v>257</v>
      </c>
      <c r="B66" s="102"/>
      <c r="C66" s="102"/>
      <c r="D66" s="102"/>
      <c r="E66" s="102"/>
      <c r="F66" s="102"/>
      <c r="G66" s="205"/>
      <c r="H66" s="205"/>
      <c r="I66" s="205"/>
      <c r="J66" s="205"/>
      <c r="K66" s="205"/>
      <c r="L66" s="205"/>
      <c r="M66" s="205"/>
      <c r="N66" s="205"/>
      <c r="O66" s="102"/>
    </row>
    <row r="67" spans="1:15" ht="15">
      <c r="A67" s="204" t="s">
        <v>145</v>
      </c>
      <c r="B67" s="102"/>
      <c r="C67" s="102"/>
      <c r="D67" s="102"/>
      <c r="E67" s="102"/>
      <c r="F67" s="102"/>
      <c r="G67" s="9"/>
      <c r="H67" s="9"/>
      <c r="I67" s="9"/>
      <c r="J67" s="9"/>
      <c r="K67" s="9"/>
      <c r="L67" s="9"/>
      <c r="M67" s="9"/>
      <c r="N67" s="9"/>
      <c r="O67" s="102"/>
    </row>
    <row r="68" spans="1:15" ht="15">
      <c r="A68" s="204" t="s">
        <v>146</v>
      </c>
      <c r="B68" s="102"/>
      <c r="C68" s="102"/>
      <c r="D68" s="102"/>
      <c r="E68" s="102"/>
      <c r="F68" s="102"/>
      <c r="G68" s="205"/>
      <c r="H68" s="205"/>
      <c r="I68" s="205"/>
      <c r="J68" s="205"/>
      <c r="K68" s="205"/>
      <c r="L68" s="205"/>
      <c r="M68" s="205"/>
      <c r="N68" s="205"/>
      <c r="O68" s="102"/>
    </row>
    <row r="69" spans="1:15" ht="15">
      <c r="A69" s="204" t="s">
        <v>167</v>
      </c>
      <c r="B69" s="102"/>
      <c r="C69" s="102"/>
      <c r="D69" s="102"/>
      <c r="E69" s="102"/>
      <c r="F69" s="102"/>
      <c r="G69" s="205"/>
      <c r="H69" s="205"/>
      <c r="I69" s="205"/>
      <c r="J69" s="205"/>
      <c r="K69" s="205"/>
      <c r="L69" s="205"/>
      <c r="M69" s="205"/>
      <c r="N69" s="205"/>
      <c r="O69" s="102"/>
    </row>
    <row r="70" spans="1:15" ht="15">
      <c r="A70" s="12" t="s">
        <v>168</v>
      </c>
      <c r="B70" s="19"/>
      <c r="C70" s="19"/>
      <c r="D70" s="102"/>
      <c r="E70" s="102"/>
      <c r="F70" s="102"/>
      <c r="G70" s="205"/>
      <c r="H70" s="205"/>
      <c r="I70" s="205"/>
      <c r="J70" s="205"/>
      <c r="K70" s="205"/>
      <c r="L70" s="205"/>
      <c r="M70" s="205"/>
      <c r="N70" s="205"/>
      <c r="O70" s="102"/>
    </row>
  </sheetData>
  <sheetProtection/>
  <mergeCells count="8">
    <mergeCell ref="A2:A3"/>
    <mergeCell ref="B2:B3"/>
    <mergeCell ref="E2:E3"/>
    <mergeCell ref="F2:F3"/>
    <mergeCell ref="A1:Q1"/>
    <mergeCell ref="O2:O3"/>
    <mergeCell ref="P2:P3"/>
    <mergeCell ref="Q2:Q3"/>
  </mergeCells>
  <conditionalFormatting sqref="P6:Q51">
    <cfRule type="cellIs" priority="5" dxfId="0" operator="lessThanOrEqual" stopIfTrue="1">
      <formula>#REF!</formula>
    </cfRule>
  </conditionalFormatting>
  <conditionalFormatting sqref="J44:N44 G44">
    <cfRule type="cellIs" priority="4" dxfId="0" operator="lessThanOrEqual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headerFooter>
    <oddHeader>&amp;L&amp;24Monitoring Point 13 ( MW13 )&amp;C&amp;24SINGLETON WASTE DEPOT - Groundwater Monitoring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K10" sqref="K10"/>
    </sheetView>
  </sheetViews>
  <sheetFormatPr defaultColWidth="8.88671875" defaultRowHeight="15"/>
  <cols>
    <col min="1" max="1" width="26.3359375" style="1" customWidth="1"/>
    <col min="2" max="2" width="15.21484375" style="3" customWidth="1"/>
    <col min="3" max="5" width="8.88671875" style="3" customWidth="1"/>
    <col min="6" max="6" width="10.77734375" style="3" customWidth="1"/>
    <col min="7" max="16384" width="8.88671875" style="3" customWidth="1"/>
  </cols>
  <sheetData>
    <row r="1" spans="1:17" s="245" customFormat="1" ht="26.25" customHeight="1" thickBot="1">
      <c r="A1" s="1013" t="s">
        <v>235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</row>
    <row r="2" spans="1:17" s="1" customFormat="1" ht="53.25" thickBot="1">
      <c r="A2" s="983" t="s">
        <v>13</v>
      </c>
      <c r="B2" s="983" t="s">
        <v>11</v>
      </c>
      <c r="C2" s="378" t="s">
        <v>258</v>
      </c>
      <c r="D2" s="379" t="s">
        <v>259</v>
      </c>
      <c r="E2" s="1035" t="s">
        <v>260</v>
      </c>
      <c r="F2" s="983" t="s">
        <v>261</v>
      </c>
      <c r="G2" s="532" t="s">
        <v>290</v>
      </c>
      <c r="H2" s="428" t="s">
        <v>292</v>
      </c>
      <c r="I2" s="632" t="s">
        <v>315</v>
      </c>
      <c r="J2" s="532" t="s">
        <v>330</v>
      </c>
      <c r="K2" s="426" t="s">
        <v>428</v>
      </c>
      <c r="L2" s="532" t="s">
        <v>293</v>
      </c>
      <c r="M2" s="532" t="s">
        <v>294</v>
      </c>
      <c r="N2" s="632" t="s">
        <v>295</v>
      </c>
      <c r="O2" s="1031" t="s">
        <v>107</v>
      </c>
      <c r="P2" s="1088" t="s">
        <v>109</v>
      </c>
      <c r="Q2" s="1031" t="s">
        <v>108</v>
      </c>
    </row>
    <row r="3" spans="1:17" s="1" customFormat="1" ht="43.5" customHeight="1" thickBot="1">
      <c r="A3" s="984"/>
      <c r="B3" s="984"/>
      <c r="C3" s="576" t="s">
        <v>101</v>
      </c>
      <c r="D3" s="633">
        <v>0.95</v>
      </c>
      <c r="E3" s="1036"/>
      <c r="F3" s="984"/>
      <c r="G3" s="433" t="s">
        <v>298</v>
      </c>
      <c r="H3" s="536" t="s">
        <v>303</v>
      </c>
      <c r="I3" s="433" t="s">
        <v>316</v>
      </c>
      <c r="J3" s="810" t="s">
        <v>329</v>
      </c>
      <c r="K3" s="536" t="s">
        <v>241</v>
      </c>
      <c r="L3" s="536" t="s">
        <v>241</v>
      </c>
      <c r="M3" s="536" t="s">
        <v>241</v>
      </c>
      <c r="N3" s="433" t="s">
        <v>241</v>
      </c>
      <c r="O3" s="1129"/>
      <c r="P3" s="1130"/>
      <c r="Q3" s="1129"/>
    </row>
    <row r="4" spans="1:17" ht="12.75" hidden="1">
      <c r="A4" s="634" t="s">
        <v>71</v>
      </c>
      <c r="B4" s="635"/>
      <c r="C4" s="436" t="s">
        <v>100</v>
      </c>
      <c r="D4" s="636">
        <v>0.95</v>
      </c>
      <c r="E4" s="637"/>
      <c r="F4" s="437"/>
      <c r="G4" s="441"/>
      <c r="H4" s="441"/>
      <c r="I4" s="441"/>
      <c r="J4" s="441"/>
      <c r="K4" s="441"/>
      <c r="L4" s="441"/>
      <c r="M4" s="441"/>
      <c r="N4" s="441"/>
      <c r="O4" s="638"/>
      <c r="P4" s="444"/>
      <c r="Q4" s="639"/>
    </row>
    <row r="5" spans="1:17" ht="12.75" hidden="1">
      <c r="A5" s="640"/>
      <c r="B5" s="641"/>
      <c r="C5" s="642"/>
      <c r="D5" s="642"/>
      <c r="E5" s="643"/>
      <c r="F5" s="644"/>
      <c r="G5" s="645"/>
      <c r="H5" s="645"/>
      <c r="I5" s="645"/>
      <c r="J5" s="645"/>
      <c r="K5" s="645"/>
      <c r="L5" s="645"/>
      <c r="M5" s="645"/>
      <c r="N5" s="645"/>
      <c r="O5" s="646"/>
      <c r="P5" s="647"/>
      <c r="Q5" s="648"/>
    </row>
    <row r="6" spans="1:17" ht="12.75">
      <c r="A6" s="649" t="s">
        <v>23</v>
      </c>
      <c r="B6" s="650" t="s">
        <v>23</v>
      </c>
      <c r="C6" s="269"/>
      <c r="D6" s="269">
        <v>0</v>
      </c>
      <c r="E6" s="269"/>
      <c r="F6" s="456" t="s">
        <v>113</v>
      </c>
      <c r="G6" s="89" t="s">
        <v>147</v>
      </c>
      <c r="H6" s="89" t="s">
        <v>147</v>
      </c>
      <c r="I6" s="89">
        <v>7.64</v>
      </c>
      <c r="J6" s="89">
        <v>7.06</v>
      </c>
      <c r="K6" s="89" t="s">
        <v>163</v>
      </c>
      <c r="L6" s="89"/>
      <c r="M6" s="89"/>
      <c r="N6" s="89"/>
      <c r="O6" s="459">
        <f>MIN(G6:J6)</f>
        <v>7.06</v>
      </c>
      <c r="P6" s="461" t="e">
        <f>(G6+H6+I6+J6)/4</f>
        <v>#VALUE!</v>
      </c>
      <c r="Q6" s="456">
        <f>MAX(G6:J6)</f>
        <v>7.64</v>
      </c>
    </row>
    <row r="7" spans="1:17" ht="12.75">
      <c r="A7" s="651" t="s">
        <v>169</v>
      </c>
      <c r="B7" s="652" t="s">
        <v>177</v>
      </c>
      <c r="C7" s="269"/>
      <c r="D7" s="269"/>
      <c r="E7" s="269"/>
      <c r="F7" s="456"/>
      <c r="G7" s="89" t="s">
        <v>147</v>
      </c>
      <c r="H7" s="89" t="s">
        <v>147</v>
      </c>
      <c r="I7" s="89">
        <v>542</v>
      </c>
      <c r="J7" s="89">
        <v>10</v>
      </c>
      <c r="K7" s="89" t="s">
        <v>163</v>
      </c>
      <c r="L7" s="89"/>
      <c r="M7" s="89"/>
      <c r="N7" s="89"/>
      <c r="O7" s="459">
        <f aca="true" t="shared" si="0" ref="O7:O23">MIN(G7:J7)</f>
        <v>10</v>
      </c>
      <c r="P7" s="461" t="e">
        <f aca="true" t="shared" si="1" ref="P7:P23">(G7+H7+I7+J7)/4</f>
        <v>#VALUE!</v>
      </c>
      <c r="Q7" s="456">
        <f aca="true" t="shared" si="2" ref="Q7:Q23">MAX(G7:J7)</f>
        <v>542</v>
      </c>
    </row>
    <row r="8" spans="1:17" ht="12.75">
      <c r="A8" s="651" t="s">
        <v>170</v>
      </c>
      <c r="B8" s="652" t="s">
        <v>178</v>
      </c>
      <c r="C8" s="58"/>
      <c r="D8" s="58"/>
      <c r="E8" s="58"/>
      <c r="F8" s="353"/>
      <c r="G8" s="89" t="s">
        <v>147</v>
      </c>
      <c r="H8" s="89" t="s">
        <v>147</v>
      </c>
      <c r="I8" s="89">
        <v>858</v>
      </c>
      <c r="J8" s="89">
        <v>1270</v>
      </c>
      <c r="K8" s="89" t="s">
        <v>163</v>
      </c>
      <c r="L8" s="89"/>
      <c r="M8" s="89"/>
      <c r="N8" s="89"/>
      <c r="O8" s="459">
        <f t="shared" si="0"/>
        <v>858</v>
      </c>
      <c r="P8" s="461" t="e">
        <f t="shared" si="1"/>
        <v>#VALUE!</v>
      </c>
      <c r="Q8" s="456">
        <f t="shared" si="2"/>
        <v>1270</v>
      </c>
    </row>
    <row r="9" spans="1:17" ht="12.75">
      <c r="A9" s="651" t="s">
        <v>171</v>
      </c>
      <c r="B9" s="650" t="s">
        <v>177</v>
      </c>
      <c r="C9" s="58"/>
      <c r="D9" s="58"/>
      <c r="E9" s="58"/>
      <c r="F9" s="353"/>
      <c r="G9" s="89" t="s">
        <v>147</v>
      </c>
      <c r="H9" s="89" t="s">
        <v>147</v>
      </c>
      <c r="I9" s="89">
        <v>6</v>
      </c>
      <c r="J9" s="89">
        <v>20</v>
      </c>
      <c r="K9" s="89" t="s">
        <v>163</v>
      </c>
      <c r="L9" s="89"/>
      <c r="M9" s="89"/>
      <c r="N9" s="89"/>
      <c r="O9" s="459">
        <f t="shared" si="0"/>
        <v>6</v>
      </c>
      <c r="P9" s="461" t="e">
        <f t="shared" si="1"/>
        <v>#VALUE!</v>
      </c>
      <c r="Q9" s="456">
        <f t="shared" si="2"/>
        <v>20</v>
      </c>
    </row>
    <row r="10" spans="1:17" ht="25.5">
      <c r="A10" s="651" t="s">
        <v>172</v>
      </c>
      <c r="B10" s="652" t="s">
        <v>177</v>
      </c>
      <c r="C10" s="58"/>
      <c r="D10" s="58"/>
      <c r="E10" s="58"/>
      <c r="F10" s="353"/>
      <c r="G10" s="89" t="s">
        <v>147</v>
      </c>
      <c r="H10" s="89" t="s">
        <v>147</v>
      </c>
      <c r="I10" s="89">
        <v>2.5</v>
      </c>
      <c r="J10" s="89">
        <v>2.6</v>
      </c>
      <c r="K10" s="89" t="s">
        <v>163</v>
      </c>
      <c r="L10" s="89"/>
      <c r="M10" s="89"/>
      <c r="N10" s="89"/>
      <c r="O10" s="459">
        <f t="shared" si="0"/>
        <v>2.5</v>
      </c>
      <c r="P10" s="461" t="e">
        <f t="shared" si="1"/>
        <v>#VALUE!</v>
      </c>
      <c r="Q10" s="456">
        <f t="shared" si="2"/>
        <v>2.6</v>
      </c>
    </row>
    <row r="11" spans="1:17" ht="12.75">
      <c r="A11" s="651" t="s">
        <v>30</v>
      </c>
      <c r="B11" s="652" t="s">
        <v>177</v>
      </c>
      <c r="C11" s="58"/>
      <c r="D11" s="58">
        <v>0.9</v>
      </c>
      <c r="E11" s="58"/>
      <c r="F11" s="353"/>
      <c r="G11" s="89" t="s">
        <v>147</v>
      </c>
      <c r="H11" s="89" t="s">
        <v>147</v>
      </c>
      <c r="I11" s="89">
        <v>0.07</v>
      </c>
      <c r="J11" s="89" t="s">
        <v>33</v>
      </c>
      <c r="K11" s="89" t="s">
        <v>163</v>
      </c>
      <c r="L11" s="89"/>
      <c r="M11" s="89"/>
      <c r="N11" s="89"/>
      <c r="O11" s="459">
        <f t="shared" si="0"/>
        <v>0.07</v>
      </c>
      <c r="P11" s="461" t="e">
        <f t="shared" si="1"/>
        <v>#VALUE!</v>
      </c>
      <c r="Q11" s="456">
        <f t="shared" si="2"/>
        <v>0.07</v>
      </c>
    </row>
    <row r="12" spans="1:17" s="815" customFormat="1" ht="12.75">
      <c r="A12" s="651" t="s">
        <v>173</v>
      </c>
      <c r="B12" s="652" t="s">
        <v>177</v>
      </c>
      <c r="C12" s="814"/>
      <c r="E12" s="814"/>
      <c r="F12" s="816"/>
      <c r="G12" s="817" t="s">
        <v>147</v>
      </c>
      <c r="H12" s="817" t="s">
        <v>147</v>
      </c>
      <c r="I12" s="817">
        <v>38</v>
      </c>
      <c r="J12" s="817">
        <v>41</v>
      </c>
      <c r="K12" s="89" t="s">
        <v>163</v>
      </c>
      <c r="L12" s="817"/>
      <c r="M12" s="817"/>
      <c r="N12" s="817"/>
      <c r="O12" s="818">
        <f t="shared" si="0"/>
        <v>38</v>
      </c>
      <c r="P12" s="819" t="e">
        <f t="shared" si="1"/>
        <v>#VALUE!</v>
      </c>
      <c r="Q12" s="820">
        <f t="shared" si="2"/>
        <v>41</v>
      </c>
    </row>
    <row r="13" spans="1:17" ht="12.75">
      <c r="A13" s="651" t="s">
        <v>174</v>
      </c>
      <c r="B13" s="652" t="s">
        <v>194</v>
      </c>
      <c r="C13" s="58"/>
      <c r="D13" s="58"/>
      <c r="E13" s="58"/>
      <c r="F13" s="353"/>
      <c r="G13" s="89" t="s">
        <v>147</v>
      </c>
      <c r="H13" s="89" t="s">
        <v>147</v>
      </c>
      <c r="I13" s="89">
        <v>38</v>
      </c>
      <c r="J13" s="89">
        <v>260</v>
      </c>
      <c r="K13" s="89" t="s">
        <v>163</v>
      </c>
      <c r="L13" s="89"/>
      <c r="M13" s="89"/>
      <c r="N13" s="89"/>
      <c r="O13" s="459">
        <f t="shared" si="0"/>
        <v>38</v>
      </c>
      <c r="P13" s="461" t="e">
        <f t="shared" si="1"/>
        <v>#VALUE!</v>
      </c>
      <c r="Q13" s="456">
        <f t="shared" si="2"/>
        <v>260</v>
      </c>
    </row>
    <row r="14" spans="1:17" s="815" customFormat="1" ht="12.75">
      <c r="A14" s="653" t="s">
        <v>175</v>
      </c>
      <c r="B14" s="652" t="s">
        <v>177</v>
      </c>
      <c r="C14" s="814"/>
      <c r="D14" s="814"/>
      <c r="E14" s="814"/>
      <c r="F14" s="816"/>
      <c r="G14" s="817" t="s">
        <v>147</v>
      </c>
      <c r="H14" s="817" t="s">
        <v>147</v>
      </c>
      <c r="I14" s="817">
        <v>9.6</v>
      </c>
      <c r="J14" s="817">
        <v>746</v>
      </c>
      <c r="K14" s="89" t="s">
        <v>163</v>
      </c>
      <c r="L14" s="817"/>
      <c r="M14" s="817"/>
      <c r="N14" s="817"/>
      <c r="O14" s="818">
        <f t="shared" si="0"/>
        <v>9.6</v>
      </c>
      <c r="P14" s="819" t="e">
        <f t="shared" si="1"/>
        <v>#VALUE!</v>
      </c>
      <c r="Q14" s="820">
        <f t="shared" si="2"/>
        <v>746</v>
      </c>
    </row>
    <row r="15" spans="1:17" ht="12.75">
      <c r="A15" s="653"/>
      <c r="B15" s="652"/>
      <c r="C15" s="654"/>
      <c r="D15" s="58"/>
      <c r="E15" s="654"/>
      <c r="F15" s="353"/>
      <c r="G15" s="89"/>
      <c r="H15" s="90"/>
      <c r="I15" s="90"/>
      <c r="J15" s="90"/>
      <c r="K15" s="89"/>
      <c r="L15" s="90"/>
      <c r="M15" s="90"/>
      <c r="N15" s="90"/>
      <c r="O15" s="596"/>
      <c r="P15" s="655"/>
      <c r="Q15" s="504"/>
    </row>
    <row r="16" spans="1:17" ht="12.75">
      <c r="A16" s="653" t="s">
        <v>176</v>
      </c>
      <c r="B16" s="652"/>
      <c r="C16" s="654"/>
      <c r="D16" s="58"/>
      <c r="E16" s="654"/>
      <c r="F16" s="353"/>
      <c r="G16" s="595"/>
      <c r="H16" s="90"/>
      <c r="I16" s="90"/>
      <c r="J16" s="90"/>
      <c r="K16" s="89"/>
      <c r="L16" s="90"/>
      <c r="M16" s="90"/>
      <c r="N16" s="90"/>
      <c r="O16" s="596">
        <f t="shared" si="0"/>
        <v>0</v>
      </c>
      <c r="P16" s="655">
        <f t="shared" si="1"/>
        <v>0</v>
      </c>
      <c r="Q16" s="504">
        <f t="shared" si="2"/>
        <v>0</v>
      </c>
    </row>
    <row r="17" spans="1:18" ht="12.75">
      <c r="A17" s="656" t="s">
        <v>122</v>
      </c>
      <c r="B17" s="652" t="s">
        <v>177</v>
      </c>
      <c r="C17" s="657"/>
      <c r="D17" s="657"/>
      <c r="E17" s="658"/>
      <c r="F17" s="657"/>
      <c r="G17" s="595" t="s">
        <v>147</v>
      </c>
      <c r="H17" s="90" t="s">
        <v>147</v>
      </c>
      <c r="I17" s="90">
        <v>28</v>
      </c>
      <c r="J17" s="90">
        <v>48</v>
      </c>
      <c r="K17" s="89" t="s">
        <v>163</v>
      </c>
      <c r="L17" s="90"/>
      <c r="M17" s="90"/>
      <c r="N17" s="89"/>
      <c r="O17" s="596">
        <f t="shared" si="0"/>
        <v>28</v>
      </c>
      <c r="P17" s="655" t="e">
        <f t="shared" si="1"/>
        <v>#VALUE!</v>
      </c>
      <c r="Q17" s="504">
        <f t="shared" si="2"/>
        <v>48</v>
      </c>
      <c r="R17" s="659"/>
    </row>
    <row r="18" spans="1:18" ht="12.75">
      <c r="A18" s="651" t="s">
        <v>18</v>
      </c>
      <c r="B18" s="652" t="s">
        <v>177</v>
      </c>
      <c r="C18" s="657"/>
      <c r="D18" s="660"/>
      <c r="E18" s="658"/>
      <c r="F18" s="661"/>
      <c r="G18" s="595" t="s">
        <v>147</v>
      </c>
      <c r="H18" s="90" t="s">
        <v>147</v>
      </c>
      <c r="I18" s="90">
        <v>19</v>
      </c>
      <c r="J18" s="90">
        <v>30</v>
      </c>
      <c r="K18" s="89" t="s">
        <v>163</v>
      </c>
      <c r="L18" s="90"/>
      <c r="M18" s="90"/>
      <c r="N18" s="173"/>
      <c r="O18" s="596">
        <f t="shared" si="0"/>
        <v>19</v>
      </c>
      <c r="P18" s="655" t="e">
        <f t="shared" si="1"/>
        <v>#VALUE!</v>
      </c>
      <c r="Q18" s="504">
        <f t="shared" si="2"/>
        <v>30</v>
      </c>
      <c r="R18" s="659"/>
    </row>
    <row r="19" spans="1:18" ht="14.25">
      <c r="A19" s="653" t="s">
        <v>123</v>
      </c>
      <c r="B19" s="652" t="s">
        <v>177</v>
      </c>
      <c r="C19" s="660"/>
      <c r="D19" s="660"/>
      <c r="E19" s="58" t="s">
        <v>273</v>
      </c>
      <c r="F19" s="661"/>
      <c r="G19" s="595" t="s">
        <v>147</v>
      </c>
      <c r="H19" s="90" t="s">
        <v>147</v>
      </c>
      <c r="I19" s="89">
        <v>108</v>
      </c>
      <c r="J19" s="90">
        <v>173</v>
      </c>
      <c r="K19" s="89" t="s">
        <v>163</v>
      </c>
      <c r="L19" s="90"/>
      <c r="M19" s="90"/>
      <c r="N19" s="90"/>
      <c r="O19" s="596">
        <f t="shared" si="0"/>
        <v>108</v>
      </c>
      <c r="P19" s="655" t="e">
        <f t="shared" si="1"/>
        <v>#VALUE!</v>
      </c>
      <c r="Q19" s="504">
        <f t="shared" si="2"/>
        <v>173</v>
      </c>
      <c r="R19" s="659"/>
    </row>
    <row r="20" spans="1:18" ht="12.75">
      <c r="A20" s="662" t="s">
        <v>32</v>
      </c>
      <c r="B20" s="652" t="s">
        <v>177</v>
      </c>
      <c r="C20" s="663"/>
      <c r="D20" s="657"/>
      <c r="E20" s="658"/>
      <c r="F20" s="661"/>
      <c r="G20" s="595" t="s">
        <v>147</v>
      </c>
      <c r="H20" s="90" t="s">
        <v>147</v>
      </c>
      <c r="I20" s="173">
        <v>20</v>
      </c>
      <c r="J20" s="90">
        <v>22</v>
      </c>
      <c r="K20" s="89" t="s">
        <v>163</v>
      </c>
      <c r="L20" s="90"/>
      <c r="M20" s="90"/>
      <c r="N20" s="90"/>
      <c r="O20" s="596">
        <f t="shared" si="0"/>
        <v>20</v>
      </c>
      <c r="P20" s="655" t="e">
        <f t="shared" si="1"/>
        <v>#VALUE!</v>
      </c>
      <c r="Q20" s="504">
        <f t="shared" si="2"/>
        <v>22</v>
      </c>
      <c r="R20" s="659"/>
    </row>
    <row r="21" spans="1:18" ht="14.25">
      <c r="A21" s="653" t="s">
        <v>191</v>
      </c>
      <c r="B21" s="652" t="s">
        <v>177</v>
      </c>
      <c r="C21" s="660"/>
      <c r="D21" s="660"/>
      <c r="E21" s="58" t="s">
        <v>271</v>
      </c>
      <c r="F21" s="661"/>
      <c r="G21" s="595" t="s">
        <v>147</v>
      </c>
      <c r="H21" s="90" t="s">
        <v>147</v>
      </c>
      <c r="I21" s="90">
        <v>146</v>
      </c>
      <c r="J21" s="90">
        <v>245</v>
      </c>
      <c r="K21" s="89" t="s">
        <v>163</v>
      </c>
      <c r="L21" s="90"/>
      <c r="M21" s="90"/>
      <c r="N21" s="90"/>
      <c r="O21" s="596">
        <f t="shared" si="0"/>
        <v>146</v>
      </c>
      <c r="P21" s="655" t="e">
        <f t="shared" si="1"/>
        <v>#VALUE!</v>
      </c>
      <c r="Q21" s="504">
        <f t="shared" si="2"/>
        <v>245</v>
      </c>
      <c r="R21" s="659"/>
    </row>
    <row r="22" spans="1:18" ht="14.25">
      <c r="A22" s="653" t="s">
        <v>192</v>
      </c>
      <c r="B22" s="652" t="s">
        <v>177</v>
      </c>
      <c r="C22" s="663"/>
      <c r="D22" s="657"/>
      <c r="E22" s="486" t="s">
        <v>274</v>
      </c>
      <c r="F22" s="353">
        <f>10*500</f>
        <v>5000</v>
      </c>
      <c r="G22" s="595" t="s">
        <v>147</v>
      </c>
      <c r="H22" s="90" t="s">
        <v>147</v>
      </c>
      <c r="I22" s="90">
        <v>77</v>
      </c>
      <c r="J22" s="90">
        <v>193</v>
      </c>
      <c r="K22" s="89" t="s">
        <v>163</v>
      </c>
      <c r="L22" s="90"/>
      <c r="M22" s="89"/>
      <c r="N22" s="90"/>
      <c r="O22" s="596">
        <f t="shared" si="0"/>
        <v>77</v>
      </c>
      <c r="P22" s="655" t="e">
        <f t="shared" si="1"/>
        <v>#VALUE!</v>
      </c>
      <c r="Q22" s="504">
        <f t="shared" si="2"/>
        <v>193</v>
      </c>
      <c r="R22" s="659"/>
    </row>
    <row r="23" spans="1:18" ht="13.5" thickBot="1">
      <c r="A23" s="664" t="s">
        <v>193</v>
      </c>
      <c r="B23" s="652" t="s">
        <v>177</v>
      </c>
      <c r="C23" s="657"/>
      <c r="D23" s="657"/>
      <c r="E23" s="665"/>
      <c r="F23" s="657"/>
      <c r="G23" s="595" t="s">
        <v>147</v>
      </c>
      <c r="H23" s="90" t="s">
        <v>147</v>
      </c>
      <c r="I23" s="90">
        <v>177</v>
      </c>
      <c r="J23" s="90">
        <v>117</v>
      </c>
      <c r="K23" s="89" t="s">
        <v>163</v>
      </c>
      <c r="L23" s="90"/>
      <c r="M23" s="173"/>
      <c r="N23" s="90"/>
      <c r="O23" s="596">
        <f t="shared" si="0"/>
        <v>117</v>
      </c>
      <c r="P23" s="655" t="e">
        <f t="shared" si="1"/>
        <v>#VALUE!</v>
      </c>
      <c r="Q23" s="504">
        <f t="shared" si="2"/>
        <v>177</v>
      </c>
      <c r="R23" s="659"/>
    </row>
    <row r="24" spans="1:17" ht="12.75">
      <c r="A24" s="11"/>
      <c r="B24" s="666"/>
      <c r="C24" s="666"/>
      <c r="D24" s="246"/>
      <c r="E24" s="246"/>
      <c r="F24" s="246"/>
      <c r="G24" s="90"/>
      <c r="H24" s="90"/>
      <c r="I24" s="90"/>
      <c r="J24" s="90"/>
      <c r="K24" s="90"/>
      <c r="L24" s="90"/>
      <c r="M24" s="90"/>
      <c r="N24" s="90"/>
      <c r="O24" s="667"/>
      <c r="P24" s="668"/>
      <c r="Q24" s="668"/>
    </row>
    <row r="25" spans="1:15" ht="12.75">
      <c r="A25" s="207" t="s">
        <v>24</v>
      </c>
      <c r="B25" s="246"/>
      <c r="C25" s="246"/>
      <c r="D25" s="246"/>
      <c r="E25" s="246"/>
      <c r="F25" s="246"/>
      <c r="G25" s="173"/>
      <c r="H25" s="173"/>
      <c r="I25" s="173"/>
      <c r="J25" s="173"/>
      <c r="K25" s="173"/>
      <c r="L25" s="173"/>
      <c r="M25" s="173"/>
      <c r="N25" s="173"/>
      <c r="O25" s="246"/>
    </row>
    <row r="26" spans="1:15" ht="12.75">
      <c r="A26" s="669" t="s">
        <v>111</v>
      </c>
      <c r="B26" s="246"/>
      <c r="C26" s="246"/>
      <c r="D26" s="246"/>
      <c r="E26" s="246"/>
      <c r="F26" s="246"/>
      <c r="G26" s="173"/>
      <c r="H26" s="173"/>
      <c r="I26" s="173"/>
      <c r="J26" s="173"/>
      <c r="K26" s="173"/>
      <c r="L26" s="173"/>
      <c r="M26" s="173"/>
      <c r="N26" s="173"/>
      <c r="O26" s="246"/>
    </row>
    <row r="27" spans="1:15" ht="12.75">
      <c r="A27" s="207" t="s">
        <v>49</v>
      </c>
      <c r="B27" s="246"/>
      <c r="C27" s="246"/>
      <c r="D27" s="246"/>
      <c r="E27" s="246"/>
      <c r="F27" s="246"/>
      <c r="G27" s="237"/>
      <c r="H27" s="237"/>
      <c r="I27" s="237"/>
      <c r="J27" s="237"/>
      <c r="K27" s="237"/>
      <c r="L27" s="237"/>
      <c r="M27" s="237"/>
      <c r="N27" s="237"/>
      <c r="O27" s="246"/>
    </row>
    <row r="28" spans="1:15" ht="12.75">
      <c r="A28" s="519" t="s">
        <v>112</v>
      </c>
      <c r="B28" s="246"/>
      <c r="C28" s="246"/>
      <c r="D28" s="246"/>
      <c r="E28" s="246"/>
      <c r="F28" s="246"/>
      <c r="G28" s="235"/>
      <c r="H28" s="235"/>
      <c r="I28" s="235"/>
      <c r="J28" s="235"/>
      <c r="K28" s="235"/>
      <c r="L28" s="235"/>
      <c r="M28" s="235"/>
      <c r="N28" s="235"/>
      <c r="O28" s="246"/>
    </row>
    <row r="29" spans="1:15" ht="14.25">
      <c r="A29" s="520" t="s">
        <v>279</v>
      </c>
      <c r="B29" s="246"/>
      <c r="C29" s="246"/>
      <c r="D29" s="246"/>
      <c r="E29" s="246"/>
      <c r="F29" s="246"/>
      <c r="G29" s="235"/>
      <c r="H29" s="235"/>
      <c r="I29" s="235"/>
      <c r="J29" s="235"/>
      <c r="K29" s="235"/>
      <c r="L29" s="235"/>
      <c r="M29" s="235"/>
      <c r="N29" s="235"/>
      <c r="O29" s="246"/>
    </row>
    <row r="30" spans="1:15" ht="14.25">
      <c r="A30" s="521" t="s">
        <v>280</v>
      </c>
      <c r="B30" s="246"/>
      <c r="C30" s="246"/>
      <c r="D30" s="246"/>
      <c r="E30" s="246"/>
      <c r="F30" s="246"/>
      <c r="G30" s="235"/>
      <c r="H30" s="235"/>
      <c r="I30" s="235"/>
      <c r="J30" s="235"/>
      <c r="K30" s="235"/>
      <c r="L30" s="235"/>
      <c r="M30" s="235"/>
      <c r="N30" s="235"/>
      <c r="O30" s="246"/>
    </row>
    <row r="31" spans="1:15" ht="14.25">
      <c r="A31" s="522" t="s">
        <v>281</v>
      </c>
      <c r="B31" s="246"/>
      <c r="C31" s="246"/>
      <c r="D31" s="246"/>
      <c r="E31" s="246"/>
      <c r="F31" s="246"/>
      <c r="G31" s="206"/>
      <c r="H31" s="206"/>
      <c r="I31" s="206"/>
      <c r="J31" s="206"/>
      <c r="K31" s="206"/>
      <c r="L31" s="206"/>
      <c r="M31" s="206"/>
      <c r="N31" s="206"/>
      <c r="O31" s="246"/>
    </row>
    <row r="32" spans="1:15" ht="14.25">
      <c r="A32" s="522" t="s">
        <v>282</v>
      </c>
      <c r="B32" s="508"/>
      <c r="C32" s="508"/>
      <c r="D32" s="508"/>
      <c r="E32" s="508"/>
      <c r="F32" s="508"/>
      <c r="G32" s="235"/>
      <c r="H32" s="235"/>
      <c r="I32" s="235"/>
      <c r="J32" s="235"/>
      <c r="K32" s="235"/>
      <c r="L32" s="235"/>
      <c r="M32" s="235"/>
      <c r="N32" s="235"/>
      <c r="O32" s="508"/>
    </row>
    <row r="33" spans="1:15" ht="14.25">
      <c r="A33" s="523" t="s">
        <v>283</v>
      </c>
      <c r="B33" s="509"/>
      <c r="C33" s="509"/>
      <c r="D33" s="509"/>
      <c r="E33" s="509"/>
      <c r="F33" s="509"/>
      <c r="G33" s="235"/>
      <c r="H33" s="235"/>
      <c r="I33" s="235"/>
      <c r="J33" s="235"/>
      <c r="K33" s="235"/>
      <c r="L33" s="235"/>
      <c r="M33" s="235"/>
      <c r="N33" s="235"/>
      <c r="O33" s="509"/>
    </row>
    <row r="34" spans="1:15" ht="12.75">
      <c r="A34" s="524" t="s">
        <v>103</v>
      </c>
      <c r="B34" s="508"/>
      <c r="C34" s="508"/>
      <c r="D34" s="508"/>
      <c r="E34" s="508"/>
      <c r="F34" s="508"/>
      <c r="G34" s="235"/>
      <c r="H34" s="235"/>
      <c r="I34" s="235"/>
      <c r="J34" s="235"/>
      <c r="K34" s="235"/>
      <c r="L34" s="235"/>
      <c r="M34" s="235"/>
      <c r="N34" s="235"/>
      <c r="O34" s="508"/>
    </row>
    <row r="35" spans="1:15" ht="12.75">
      <c r="A35" s="523" t="s">
        <v>140</v>
      </c>
      <c r="B35" s="246"/>
      <c r="C35" s="246"/>
      <c r="D35" s="246"/>
      <c r="E35" s="246"/>
      <c r="F35" s="246"/>
      <c r="G35" s="235"/>
      <c r="H35" s="235"/>
      <c r="I35" s="235"/>
      <c r="J35" s="235"/>
      <c r="K35" s="235"/>
      <c r="L35" s="235"/>
      <c r="M35" s="235"/>
      <c r="N35" s="235"/>
      <c r="O35" s="246"/>
    </row>
    <row r="36" spans="1:15" ht="12.75">
      <c r="A36" s="207" t="s">
        <v>255</v>
      </c>
      <c r="B36" s="246"/>
      <c r="C36" s="246"/>
      <c r="D36" s="246"/>
      <c r="E36" s="246"/>
      <c r="F36" s="246"/>
      <c r="G36" s="235"/>
      <c r="H36" s="235"/>
      <c r="I36" s="235"/>
      <c r="J36" s="235"/>
      <c r="K36" s="235"/>
      <c r="L36" s="235"/>
      <c r="M36" s="235"/>
      <c r="N36" s="235"/>
      <c r="O36" s="246"/>
    </row>
    <row r="37" spans="1:15" ht="12.75">
      <c r="A37" s="207" t="s">
        <v>284</v>
      </c>
      <c r="B37" s="246"/>
      <c r="C37" s="246"/>
      <c r="D37" s="246"/>
      <c r="E37" s="246"/>
      <c r="F37" s="246"/>
      <c r="G37" s="235"/>
      <c r="H37" s="235"/>
      <c r="I37" s="235"/>
      <c r="J37" s="235"/>
      <c r="K37" s="235"/>
      <c r="L37" s="235"/>
      <c r="M37" s="235"/>
      <c r="N37" s="235"/>
      <c r="O37" s="246"/>
    </row>
    <row r="38" spans="1:15" ht="12.75">
      <c r="A38" s="207" t="s">
        <v>285</v>
      </c>
      <c r="B38" s="246"/>
      <c r="C38" s="246"/>
      <c r="D38" s="246"/>
      <c r="E38" s="246"/>
      <c r="F38" s="246"/>
      <c r="G38" s="173"/>
      <c r="H38" s="173"/>
      <c r="I38" s="173"/>
      <c r="J38" s="173"/>
      <c r="K38" s="173"/>
      <c r="L38" s="173"/>
      <c r="M38" s="173"/>
      <c r="N38" s="173"/>
      <c r="O38" s="246"/>
    </row>
    <row r="39" spans="1:15" ht="12.75">
      <c r="A39" s="207" t="s">
        <v>145</v>
      </c>
      <c r="B39" s="246"/>
      <c r="C39" s="246"/>
      <c r="D39" s="246"/>
      <c r="E39" s="246"/>
      <c r="F39" s="246"/>
      <c r="G39" s="235"/>
      <c r="H39" s="235"/>
      <c r="I39" s="235"/>
      <c r="J39" s="235"/>
      <c r="K39" s="235"/>
      <c r="L39" s="235"/>
      <c r="M39" s="235"/>
      <c r="N39" s="235"/>
      <c r="O39" s="246"/>
    </row>
    <row r="40" spans="1:15" ht="12.75">
      <c r="A40" s="207" t="s">
        <v>146</v>
      </c>
      <c r="B40" s="246"/>
      <c r="C40" s="246"/>
      <c r="D40" s="246"/>
      <c r="E40" s="246"/>
      <c r="F40" s="246"/>
      <c r="G40" s="235"/>
      <c r="H40" s="235"/>
      <c r="I40" s="235"/>
      <c r="J40" s="235"/>
      <c r="K40" s="235"/>
      <c r="L40" s="235"/>
      <c r="M40" s="235"/>
      <c r="N40" s="235"/>
      <c r="O40" s="246"/>
    </row>
    <row r="41" spans="1:15" ht="12.75">
      <c r="A41" s="207" t="s">
        <v>167</v>
      </c>
      <c r="B41" s="18"/>
      <c r="C41" s="18"/>
      <c r="D41" s="246"/>
      <c r="E41" s="246"/>
      <c r="F41" s="246"/>
      <c r="G41" s="235"/>
      <c r="H41" s="235"/>
      <c r="I41" s="235"/>
      <c r="J41" s="235"/>
      <c r="K41" s="235"/>
      <c r="L41" s="235"/>
      <c r="M41" s="235"/>
      <c r="N41" s="235"/>
      <c r="O41" s="246"/>
    </row>
    <row r="42" ht="12.75">
      <c r="A42" s="11" t="s">
        <v>168</v>
      </c>
    </row>
    <row r="43" ht="12.75">
      <c r="B43" s="670"/>
    </row>
    <row r="44" spans="1:2" ht="12.75">
      <c r="A44" s="671" t="s">
        <v>182</v>
      </c>
      <c r="B44" s="670"/>
    </row>
    <row r="45" spans="1:2" ht="12.75">
      <c r="A45" s="671" t="s">
        <v>183</v>
      </c>
      <c r="B45" s="670"/>
    </row>
    <row r="46" spans="1:2" ht="12.75">
      <c r="A46" s="671" t="s">
        <v>184</v>
      </c>
      <c r="B46" s="670"/>
    </row>
    <row r="47" spans="1:2" ht="25.5">
      <c r="A47" s="671" t="s">
        <v>185</v>
      </c>
      <c r="B47" s="670"/>
    </row>
    <row r="48" spans="1:2" ht="12.75">
      <c r="A48" s="671" t="s">
        <v>186</v>
      </c>
      <c r="B48" s="670"/>
    </row>
    <row r="49" spans="1:2" ht="12.75">
      <c r="A49" s="671" t="s">
        <v>121</v>
      </c>
      <c r="B49" s="670"/>
    </row>
    <row r="50" spans="1:2" ht="25.5">
      <c r="A50" s="671" t="s">
        <v>187</v>
      </c>
      <c r="B50" s="670"/>
    </row>
    <row r="51" spans="1:2" ht="25.5">
      <c r="A51" s="671" t="s">
        <v>188</v>
      </c>
      <c r="B51" s="670"/>
    </row>
    <row r="52" spans="1:2" ht="12.75">
      <c r="A52" s="671" t="s">
        <v>189</v>
      </c>
      <c r="B52" s="672"/>
    </row>
    <row r="53" ht="12.75">
      <c r="A53" s="671" t="s">
        <v>190</v>
      </c>
    </row>
  </sheetData>
  <sheetProtection/>
  <mergeCells count="8">
    <mergeCell ref="A1:Q1"/>
    <mergeCell ref="A2:A3"/>
    <mergeCell ref="B2:B3"/>
    <mergeCell ref="E2:E3"/>
    <mergeCell ref="F2:F3"/>
    <mergeCell ref="O2:O3"/>
    <mergeCell ref="P2:P3"/>
    <mergeCell ref="Q2:Q3"/>
  </mergeCells>
  <conditionalFormatting sqref="P6:Q23">
    <cfRule type="cellIs" priority="3" dxfId="0" operator="lessThanOrEqual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zoomScalePageLayoutView="0" workbookViewId="0" topLeftCell="A1">
      <selection activeCell="M14" sqref="M14"/>
    </sheetView>
  </sheetViews>
  <sheetFormatPr defaultColWidth="8.88671875" defaultRowHeight="15"/>
  <cols>
    <col min="1" max="1" width="31.10546875" style="1" customWidth="1"/>
    <col min="2" max="2" width="15.77734375" style="3" customWidth="1"/>
    <col min="3" max="5" width="8.88671875" style="3" customWidth="1"/>
    <col min="6" max="6" width="10.77734375" style="3" customWidth="1"/>
    <col min="7" max="7" width="11.4453125" style="3" customWidth="1"/>
    <col min="8" max="16384" width="8.88671875" style="3" customWidth="1"/>
  </cols>
  <sheetData>
    <row r="1" spans="1:17" s="245" customFormat="1" ht="27.75" customHeight="1" thickBot="1">
      <c r="A1" s="1013" t="s">
        <v>234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</row>
    <row r="2" spans="1:17" s="1" customFormat="1" ht="53.25" thickBot="1">
      <c r="A2" s="1015" t="s">
        <v>13</v>
      </c>
      <c r="B2" s="1015" t="s">
        <v>11</v>
      </c>
      <c r="C2" s="399" t="s">
        <v>258</v>
      </c>
      <c r="D2" s="575" t="s">
        <v>259</v>
      </c>
      <c r="E2" s="1054" t="s">
        <v>260</v>
      </c>
      <c r="F2" s="983" t="s">
        <v>261</v>
      </c>
      <c r="G2" s="532" t="s">
        <v>242</v>
      </c>
      <c r="H2" s="532" t="s">
        <v>263</v>
      </c>
      <c r="I2" s="531" t="s">
        <v>244</v>
      </c>
      <c r="J2" s="532" t="s">
        <v>331</v>
      </c>
      <c r="K2" s="532" t="s">
        <v>350</v>
      </c>
      <c r="L2" s="532" t="s">
        <v>245</v>
      </c>
      <c r="M2" s="428" t="s">
        <v>246</v>
      </c>
      <c r="N2" s="428" t="s">
        <v>247</v>
      </c>
      <c r="O2" s="1031" t="s">
        <v>107</v>
      </c>
      <c r="P2" s="1038" t="s">
        <v>109</v>
      </c>
      <c r="Q2" s="1031" t="s">
        <v>108</v>
      </c>
    </row>
    <row r="3" spans="1:17" s="1" customFormat="1" ht="43.5" customHeight="1" thickBot="1">
      <c r="A3" s="1117"/>
      <c r="B3" s="1117"/>
      <c r="C3" s="677" t="s">
        <v>101</v>
      </c>
      <c r="D3" s="576">
        <v>0.95</v>
      </c>
      <c r="E3" s="1055"/>
      <c r="F3" s="1118"/>
      <c r="G3" s="680" t="s">
        <v>298</v>
      </c>
      <c r="H3" s="532" t="s">
        <v>303</v>
      </c>
      <c r="I3" s="680" t="s">
        <v>317</v>
      </c>
      <c r="J3" s="680" t="s">
        <v>328</v>
      </c>
      <c r="K3" s="680" t="s">
        <v>241</v>
      </c>
      <c r="L3" s="532" t="s">
        <v>241</v>
      </c>
      <c r="M3" s="532" t="s">
        <v>241</v>
      </c>
      <c r="N3" s="533" t="s">
        <v>241</v>
      </c>
      <c r="O3" s="1129"/>
      <c r="P3" s="1039"/>
      <c r="Q3" s="1129"/>
    </row>
    <row r="4" spans="1:17" ht="0" customHeight="1" hidden="1">
      <c r="A4" s="676" t="s">
        <v>71</v>
      </c>
      <c r="B4" s="610"/>
      <c r="C4" s="678" t="s">
        <v>100</v>
      </c>
      <c r="D4" s="436">
        <v>0.95</v>
      </c>
      <c r="E4" s="375"/>
      <c r="F4" s="679"/>
      <c r="G4" s="681"/>
      <c r="H4" s="682"/>
      <c r="I4" s="682"/>
      <c r="J4" s="682"/>
      <c r="K4" s="682"/>
      <c r="L4" s="441"/>
      <c r="M4" s="441"/>
      <c r="N4" s="683"/>
      <c r="O4" s="638"/>
      <c r="P4" s="444"/>
      <c r="Q4" s="639"/>
    </row>
    <row r="5" spans="1:17" ht="12.75">
      <c r="A5" s="640"/>
      <c r="B5" s="643"/>
      <c r="C5" s="642"/>
      <c r="D5" s="642"/>
      <c r="E5" s="643"/>
      <c r="F5" s="644"/>
      <c r="G5" s="645"/>
      <c r="H5" s="645"/>
      <c r="I5" s="645"/>
      <c r="J5" s="645"/>
      <c r="K5" s="645"/>
      <c r="L5" s="645"/>
      <c r="M5" s="645"/>
      <c r="N5" s="645"/>
      <c r="O5" s="646"/>
      <c r="P5" s="647"/>
      <c r="Q5" s="648"/>
    </row>
    <row r="6" spans="1:17" ht="12.75">
      <c r="A6" s="512" t="s">
        <v>23</v>
      </c>
      <c r="B6" s="269" t="s">
        <v>23</v>
      </c>
      <c r="C6" s="269"/>
      <c r="D6" s="269">
        <v>0</v>
      </c>
      <c r="E6" s="269"/>
      <c r="F6" s="456" t="s">
        <v>113</v>
      </c>
      <c r="G6" s="89" t="s">
        <v>147</v>
      </c>
      <c r="H6" s="89" t="s">
        <v>147</v>
      </c>
      <c r="I6" s="89" t="s">
        <v>163</v>
      </c>
      <c r="J6" s="89" t="s">
        <v>163</v>
      </c>
      <c r="K6" s="89" t="s">
        <v>163</v>
      </c>
      <c r="L6" s="89"/>
      <c r="M6" s="89"/>
      <c r="N6" s="89"/>
      <c r="O6" s="459">
        <f>MIN(G6:J6)</f>
        <v>0</v>
      </c>
      <c r="P6" s="461" t="e">
        <f>(G6+H6+I6+J6)/4</f>
        <v>#VALUE!</v>
      </c>
      <c r="Q6" s="456">
        <f>MAX(G6:J6)</f>
        <v>0</v>
      </c>
    </row>
    <row r="7" spans="1:17" ht="12.75">
      <c r="A7" s="512" t="s">
        <v>169</v>
      </c>
      <c r="B7" s="269" t="s">
        <v>177</v>
      </c>
      <c r="C7" s="269"/>
      <c r="D7" s="269"/>
      <c r="E7" s="269"/>
      <c r="F7" s="456"/>
      <c r="G7" s="89" t="s">
        <v>147</v>
      </c>
      <c r="H7" s="89" t="s">
        <v>147</v>
      </c>
      <c r="I7" s="89" t="s">
        <v>163</v>
      </c>
      <c r="J7" s="89" t="s">
        <v>163</v>
      </c>
      <c r="K7" s="89" t="s">
        <v>163</v>
      </c>
      <c r="L7" s="89"/>
      <c r="M7" s="89"/>
      <c r="N7" s="89"/>
      <c r="O7" s="459">
        <f aca="true" t="shared" si="0" ref="O7:O23">MIN(G7:J7)</f>
        <v>0</v>
      </c>
      <c r="P7" s="461" t="e">
        <f aca="true" t="shared" si="1" ref="P7:P23">(G7+H7+I7+J7)/4</f>
        <v>#VALUE!</v>
      </c>
      <c r="Q7" s="456">
        <f aca="true" t="shared" si="2" ref="Q7:Q23">MAX(G7:J7)</f>
        <v>0</v>
      </c>
    </row>
    <row r="8" spans="1:17" ht="12.75">
      <c r="A8" s="513" t="s">
        <v>170</v>
      </c>
      <c r="B8" s="58" t="s">
        <v>178</v>
      </c>
      <c r="C8" s="58"/>
      <c r="D8" s="58"/>
      <c r="E8" s="58"/>
      <c r="F8" s="353"/>
      <c r="G8" s="89" t="s">
        <v>147</v>
      </c>
      <c r="H8" s="89" t="s">
        <v>147</v>
      </c>
      <c r="I8" s="89" t="s">
        <v>163</v>
      </c>
      <c r="J8" s="89" t="s">
        <v>163</v>
      </c>
      <c r="K8" s="89" t="s">
        <v>163</v>
      </c>
      <c r="L8" s="89"/>
      <c r="M8" s="89"/>
      <c r="N8" s="89"/>
      <c r="O8" s="459">
        <f t="shared" si="0"/>
        <v>0</v>
      </c>
      <c r="P8" s="461" t="e">
        <f t="shared" si="1"/>
        <v>#VALUE!</v>
      </c>
      <c r="Q8" s="456">
        <f t="shared" si="2"/>
        <v>0</v>
      </c>
    </row>
    <row r="9" spans="1:17" ht="12.75">
      <c r="A9" s="513" t="s">
        <v>171</v>
      </c>
      <c r="B9" s="58" t="s">
        <v>177</v>
      </c>
      <c r="C9" s="58"/>
      <c r="D9" s="58"/>
      <c r="E9" s="58"/>
      <c r="F9" s="353"/>
      <c r="G9" s="89" t="s">
        <v>147</v>
      </c>
      <c r="H9" s="89" t="s">
        <v>147</v>
      </c>
      <c r="I9" s="89" t="s">
        <v>163</v>
      </c>
      <c r="J9" s="89" t="s">
        <v>163</v>
      </c>
      <c r="K9" s="89" t="s">
        <v>163</v>
      </c>
      <c r="L9" s="89"/>
      <c r="M9" s="89"/>
      <c r="N9" s="89"/>
      <c r="O9" s="459">
        <f t="shared" si="0"/>
        <v>0</v>
      </c>
      <c r="P9" s="461" t="e">
        <f t="shared" si="1"/>
        <v>#VALUE!</v>
      </c>
      <c r="Q9" s="456">
        <f t="shared" si="2"/>
        <v>0</v>
      </c>
    </row>
    <row r="10" spans="1:17" ht="12.75">
      <c r="A10" s="513" t="s">
        <v>172</v>
      </c>
      <c r="B10" s="58" t="s">
        <v>177</v>
      </c>
      <c r="C10" s="58"/>
      <c r="D10" s="58"/>
      <c r="E10" s="58"/>
      <c r="F10" s="353"/>
      <c r="G10" s="89" t="s">
        <v>147</v>
      </c>
      <c r="H10" s="89" t="s">
        <v>147</v>
      </c>
      <c r="I10" s="89" t="s">
        <v>163</v>
      </c>
      <c r="J10" s="89" t="s">
        <v>163</v>
      </c>
      <c r="K10" s="89" t="s">
        <v>163</v>
      </c>
      <c r="L10" s="89"/>
      <c r="M10" s="89"/>
      <c r="N10" s="89"/>
      <c r="O10" s="459">
        <f t="shared" si="0"/>
        <v>0</v>
      </c>
      <c r="P10" s="461" t="e">
        <f t="shared" si="1"/>
        <v>#VALUE!</v>
      </c>
      <c r="Q10" s="456">
        <f t="shared" si="2"/>
        <v>0</v>
      </c>
    </row>
    <row r="11" spans="1:17" ht="12.75">
      <c r="A11" s="513" t="s">
        <v>30</v>
      </c>
      <c r="B11" s="58" t="s">
        <v>177</v>
      </c>
      <c r="C11" s="58"/>
      <c r="D11" s="58">
        <v>0.9</v>
      </c>
      <c r="E11" s="58"/>
      <c r="F11" s="353"/>
      <c r="G11" s="89" t="s">
        <v>147</v>
      </c>
      <c r="H11" s="89" t="s">
        <v>147</v>
      </c>
      <c r="I11" s="89" t="s">
        <v>163</v>
      </c>
      <c r="J11" s="89" t="s">
        <v>163</v>
      </c>
      <c r="K11" s="89" t="s">
        <v>163</v>
      </c>
      <c r="L11" s="89"/>
      <c r="M11" s="89"/>
      <c r="N11" s="89"/>
      <c r="O11" s="459">
        <f t="shared" si="0"/>
        <v>0</v>
      </c>
      <c r="P11" s="461" t="e">
        <f t="shared" si="1"/>
        <v>#VALUE!</v>
      </c>
      <c r="Q11" s="456">
        <f t="shared" si="2"/>
        <v>0</v>
      </c>
    </row>
    <row r="12" spans="1:17" ht="12.75">
      <c r="A12" s="513" t="s">
        <v>173</v>
      </c>
      <c r="B12" s="58" t="s">
        <v>177</v>
      </c>
      <c r="C12" s="58"/>
      <c r="E12" s="58"/>
      <c r="F12" s="353"/>
      <c r="G12" s="89" t="s">
        <v>147</v>
      </c>
      <c r="H12" s="89" t="s">
        <v>147</v>
      </c>
      <c r="I12" s="89" t="s">
        <v>163</v>
      </c>
      <c r="J12" s="89" t="s">
        <v>163</v>
      </c>
      <c r="K12" s="89" t="s">
        <v>163</v>
      </c>
      <c r="L12" s="89"/>
      <c r="M12" s="89"/>
      <c r="N12" s="89"/>
      <c r="O12" s="459">
        <f t="shared" si="0"/>
        <v>0</v>
      </c>
      <c r="P12" s="461" t="e">
        <f t="shared" si="1"/>
        <v>#VALUE!</v>
      </c>
      <c r="Q12" s="456">
        <f t="shared" si="2"/>
        <v>0</v>
      </c>
    </row>
    <row r="13" spans="1:17" ht="12.75">
      <c r="A13" s="513" t="s">
        <v>174</v>
      </c>
      <c r="B13" s="58" t="s">
        <v>179</v>
      </c>
      <c r="C13" s="58"/>
      <c r="D13" s="58"/>
      <c r="E13" s="58"/>
      <c r="F13" s="353"/>
      <c r="G13" s="89" t="s">
        <v>147</v>
      </c>
      <c r="H13" s="89" t="s">
        <v>147</v>
      </c>
      <c r="I13" s="89" t="s">
        <v>163</v>
      </c>
      <c r="J13" s="89" t="s">
        <v>163</v>
      </c>
      <c r="K13" s="89" t="s">
        <v>163</v>
      </c>
      <c r="L13" s="89"/>
      <c r="M13" s="89"/>
      <c r="N13" s="89"/>
      <c r="O13" s="459">
        <f t="shared" si="0"/>
        <v>0</v>
      </c>
      <c r="P13" s="461" t="e">
        <f t="shared" si="1"/>
        <v>#VALUE!</v>
      </c>
      <c r="Q13" s="456">
        <f t="shared" si="2"/>
        <v>0</v>
      </c>
    </row>
    <row r="14" spans="1:17" ht="12.75">
      <c r="A14" s="513" t="s">
        <v>175</v>
      </c>
      <c r="B14" s="58" t="s">
        <v>177</v>
      </c>
      <c r="C14" s="58"/>
      <c r="D14" s="58"/>
      <c r="E14" s="58"/>
      <c r="F14" s="353"/>
      <c r="G14" s="89" t="s">
        <v>147</v>
      </c>
      <c r="H14" s="89" t="s">
        <v>147</v>
      </c>
      <c r="I14" s="89" t="s">
        <v>163</v>
      </c>
      <c r="J14" s="89" t="s">
        <v>163</v>
      </c>
      <c r="K14" s="89" t="s">
        <v>163</v>
      </c>
      <c r="L14" s="89"/>
      <c r="M14" s="89"/>
      <c r="N14" s="89"/>
      <c r="O14" s="459">
        <f t="shared" si="0"/>
        <v>0</v>
      </c>
      <c r="P14" s="461" t="e">
        <f t="shared" si="1"/>
        <v>#VALUE!</v>
      </c>
      <c r="Q14" s="456">
        <f t="shared" si="2"/>
        <v>0</v>
      </c>
    </row>
    <row r="15" spans="1:17" ht="12.75">
      <c r="A15" s="674"/>
      <c r="B15" s="654"/>
      <c r="C15" s="654"/>
      <c r="D15" s="58"/>
      <c r="E15" s="654"/>
      <c r="F15" s="353"/>
      <c r="G15" s="90"/>
      <c r="H15" s="89"/>
      <c r="I15" s="90"/>
      <c r="J15" s="90"/>
      <c r="K15" s="90"/>
      <c r="L15" s="90"/>
      <c r="M15" s="90"/>
      <c r="N15" s="501"/>
      <c r="O15" s="459"/>
      <c r="P15" s="655"/>
      <c r="Q15" s="504">
        <f aca="true" t="shared" si="3" ref="Q15:Q22">MAX(G15:J15)</f>
        <v>0</v>
      </c>
    </row>
    <row r="16" spans="1:17" ht="16.5" customHeight="1">
      <c r="A16" s="653" t="s">
        <v>176</v>
      </c>
      <c r="B16" s="652"/>
      <c r="C16" s="654"/>
      <c r="D16" s="58"/>
      <c r="E16" s="654"/>
      <c r="F16" s="353"/>
      <c r="G16" s="90"/>
      <c r="H16" s="173"/>
      <c r="I16" s="90"/>
      <c r="J16" s="90"/>
      <c r="K16" s="90"/>
      <c r="L16" s="90"/>
      <c r="M16" s="90"/>
      <c r="N16" s="501"/>
      <c r="O16" s="673"/>
      <c r="P16" s="655"/>
      <c r="Q16" s="504"/>
    </row>
    <row r="17" spans="1:17" ht="12.75">
      <c r="A17" s="656" t="s">
        <v>122</v>
      </c>
      <c r="B17" s="652" t="s">
        <v>177</v>
      </c>
      <c r="C17" s="654"/>
      <c r="D17" s="657"/>
      <c r="E17" s="658"/>
      <c r="F17" s="657"/>
      <c r="G17" s="89" t="s">
        <v>147</v>
      </c>
      <c r="H17" s="89" t="s">
        <v>147</v>
      </c>
      <c r="I17" s="89" t="s">
        <v>163</v>
      </c>
      <c r="J17" s="89" t="s">
        <v>163</v>
      </c>
      <c r="K17" s="89" t="s">
        <v>163</v>
      </c>
      <c r="L17" s="90"/>
      <c r="M17" s="90"/>
      <c r="N17" s="501"/>
      <c r="O17" s="459">
        <f t="shared" si="0"/>
        <v>0</v>
      </c>
      <c r="P17" s="461" t="e">
        <f t="shared" si="1"/>
        <v>#VALUE!</v>
      </c>
      <c r="Q17" s="504">
        <f t="shared" si="3"/>
        <v>0</v>
      </c>
    </row>
    <row r="18" spans="1:17" ht="12.75">
      <c r="A18" s="651" t="s">
        <v>18</v>
      </c>
      <c r="B18" s="652" t="s">
        <v>177</v>
      </c>
      <c r="C18" s="654"/>
      <c r="D18" s="660"/>
      <c r="E18" s="658"/>
      <c r="F18" s="661"/>
      <c r="G18" s="89" t="s">
        <v>147</v>
      </c>
      <c r="H18" s="89" t="s">
        <v>147</v>
      </c>
      <c r="I18" s="89" t="s">
        <v>163</v>
      </c>
      <c r="J18" s="89" t="s">
        <v>163</v>
      </c>
      <c r="K18" s="89" t="s">
        <v>163</v>
      </c>
      <c r="L18" s="90"/>
      <c r="M18" s="90"/>
      <c r="N18" s="501"/>
      <c r="O18" s="459">
        <f t="shared" si="0"/>
        <v>0</v>
      </c>
      <c r="P18" s="461" t="e">
        <f t="shared" si="1"/>
        <v>#VALUE!</v>
      </c>
      <c r="Q18" s="504">
        <f t="shared" si="3"/>
        <v>0</v>
      </c>
    </row>
    <row r="19" spans="1:17" ht="14.25">
      <c r="A19" s="653" t="s">
        <v>123</v>
      </c>
      <c r="B19" s="652" t="s">
        <v>177</v>
      </c>
      <c r="C19" s="654"/>
      <c r="D19" s="660"/>
      <c r="E19" s="58" t="s">
        <v>273</v>
      </c>
      <c r="F19" s="661"/>
      <c r="G19" s="89" t="s">
        <v>147</v>
      </c>
      <c r="H19" s="89" t="s">
        <v>147</v>
      </c>
      <c r="I19" s="89" t="s">
        <v>163</v>
      </c>
      <c r="J19" s="89" t="s">
        <v>163</v>
      </c>
      <c r="K19" s="89" t="s">
        <v>163</v>
      </c>
      <c r="L19" s="90"/>
      <c r="M19" s="90"/>
      <c r="N19" s="501"/>
      <c r="O19" s="459">
        <f t="shared" si="0"/>
        <v>0</v>
      </c>
      <c r="P19" s="461" t="e">
        <f t="shared" si="1"/>
        <v>#VALUE!</v>
      </c>
      <c r="Q19" s="504">
        <f t="shared" si="3"/>
        <v>0</v>
      </c>
    </row>
    <row r="20" spans="1:17" ht="12.75">
      <c r="A20" s="662" t="s">
        <v>32</v>
      </c>
      <c r="B20" s="652" t="s">
        <v>177</v>
      </c>
      <c r="C20" s="654"/>
      <c r="D20" s="657"/>
      <c r="E20" s="658"/>
      <c r="F20" s="661"/>
      <c r="G20" s="89" t="s">
        <v>147</v>
      </c>
      <c r="H20" s="89" t="s">
        <v>147</v>
      </c>
      <c r="I20" s="89" t="s">
        <v>163</v>
      </c>
      <c r="J20" s="89" t="s">
        <v>163</v>
      </c>
      <c r="K20" s="89" t="s">
        <v>163</v>
      </c>
      <c r="L20" s="90"/>
      <c r="M20" s="90"/>
      <c r="N20" s="501"/>
      <c r="O20" s="459">
        <f t="shared" si="0"/>
        <v>0</v>
      </c>
      <c r="P20" s="461" t="e">
        <f t="shared" si="1"/>
        <v>#VALUE!</v>
      </c>
      <c r="Q20" s="504">
        <f t="shared" si="3"/>
        <v>0</v>
      </c>
    </row>
    <row r="21" spans="1:17" ht="14.25">
      <c r="A21" s="653" t="s">
        <v>191</v>
      </c>
      <c r="B21" s="652" t="s">
        <v>177</v>
      </c>
      <c r="C21" s="654"/>
      <c r="D21" s="660"/>
      <c r="E21" s="58" t="s">
        <v>271</v>
      </c>
      <c r="F21" s="661"/>
      <c r="G21" s="89" t="s">
        <v>147</v>
      </c>
      <c r="H21" s="89" t="s">
        <v>147</v>
      </c>
      <c r="I21" s="89" t="s">
        <v>163</v>
      </c>
      <c r="J21" s="89" t="s">
        <v>163</v>
      </c>
      <c r="K21" s="89" t="s">
        <v>163</v>
      </c>
      <c r="L21" s="90"/>
      <c r="M21" s="90"/>
      <c r="N21" s="501"/>
      <c r="O21" s="459">
        <f t="shared" si="0"/>
        <v>0</v>
      </c>
      <c r="P21" s="461" t="e">
        <f t="shared" si="1"/>
        <v>#VALUE!</v>
      </c>
      <c r="Q21" s="504">
        <f t="shared" si="3"/>
        <v>0</v>
      </c>
    </row>
    <row r="22" spans="1:17" ht="14.25">
      <c r="A22" s="653" t="s">
        <v>192</v>
      </c>
      <c r="B22" s="652" t="s">
        <v>177</v>
      </c>
      <c r="C22" s="654"/>
      <c r="D22" s="657"/>
      <c r="E22" s="486" t="s">
        <v>274</v>
      </c>
      <c r="F22" s="353">
        <f>10*500</f>
        <v>5000</v>
      </c>
      <c r="G22" s="89" t="s">
        <v>147</v>
      </c>
      <c r="H22" s="89" t="s">
        <v>147</v>
      </c>
      <c r="I22" s="89" t="s">
        <v>163</v>
      </c>
      <c r="J22" s="89" t="s">
        <v>163</v>
      </c>
      <c r="K22" s="89" t="s">
        <v>163</v>
      </c>
      <c r="L22" s="90"/>
      <c r="M22" s="90"/>
      <c r="N22" s="501"/>
      <c r="O22" s="459">
        <f t="shared" si="0"/>
        <v>0</v>
      </c>
      <c r="P22" s="461" t="e">
        <f t="shared" si="1"/>
        <v>#VALUE!</v>
      </c>
      <c r="Q22" s="504">
        <f t="shared" si="3"/>
        <v>0</v>
      </c>
    </row>
    <row r="23" spans="1:17" ht="21" customHeight="1" thickBot="1">
      <c r="A23" s="664" t="s">
        <v>193</v>
      </c>
      <c r="B23" s="652" t="s">
        <v>177</v>
      </c>
      <c r="C23" s="654"/>
      <c r="D23" s="657"/>
      <c r="E23" s="665"/>
      <c r="F23" s="657"/>
      <c r="G23" s="89" t="s">
        <v>147</v>
      </c>
      <c r="H23" s="90" t="s">
        <v>147</v>
      </c>
      <c r="I23" s="89" t="s">
        <v>163</v>
      </c>
      <c r="J23" s="89" t="s">
        <v>163</v>
      </c>
      <c r="K23" s="89" t="s">
        <v>163</v>
      </c>
      <c r="L23" s="500"/>
      <c r="M23" s="500"/>
      <c r="N23" s="560"/>
      <c r="O23" s="502">
        <f t="shared" si="0"/>
        <v>0</v>
      </c>
      <c r="P23" s="655" t="e">
        <f t="shared" si="1"/>
        <v>#VALUE!</v>
      </c>
      <c r="Q23" s="504">
        <f t="shared" si="2"/>
        <v>0</v>
      </c>
    </row>
    <row r="24" spans="1:17" ht="12.75">
      <c r="A24" s="675"/>
      <c r="B24" s="668"/>
      <c r="C24" s="668"/>
      <c r="D24" s="668"/>
      <c r="E24" s="668"/>
      <c r="F24" s="668"/>
      <c r="G24" s="668"/>
      <c r="H24" s="668"/>
      <c r="I24" s="668"/>
      <c r="J24" s="668"/>
      <c r="K24" s="668"/>
      <c r="M24" s="668"/>
      <c r="P24" s="668"/>
      <c r="Q24" s="668"/>
    </row>
    <row r="25" spans="1:15" ht="12.75">
      <c r="A25" s="207" t="s">
        <v>24</v>
      </c>
      <c r="B25" s="246"/>
      <c r="C25" s="246"/>
      <c r="D25" s="246"/>
      <c r="E25" s="246"/>
      <c r="F25" s="246"/>
      <c r="G25" s="173"/>
      <c r="H25" s="173"/>
      <c r="I25" s="173"/>
      <c r="J25" s="173"/>
      <c r="K25" s="173"/>
      <c r="L25" s="173"/>
      <c r="M25" s="173"/>
      <c r="N25" s="173"/>
      <c r="O25" s="246"/>
    </row>
    <row r="26" spans="1:15" ht="12.75">
      <c r="A26" s="518" t="s">
        <v>111</v>
      </c>
      <c r="B26" s="246"/>
      <c r="C26" s="246"/>
      <c r="D26" s="246"/>
      <c r="E26" s="246"/>
      <c r="F26" s="246"/>
      <c r="G26" s="173"/>
      <c r="H26" s="173"/>
      <c r="I26" s="173"/>
      <c r="J26" s="173"/>
      <c r="K26" s="173"/>
      <c r="L26" s="173"/>
      <c r="M26" s="173"/>
      <c r="N26" s="173"/>
      <c r="O26" s="246"/>
    </row>
    <row r="27" spans="1:15" ht="12.75">
      <c r="A27" s="207" t="s">
        <v>49</v>
      </c>
      <c r="B27" s="246"/>
      <c r="C27" s="246"/>
      <c r="D27" s="246"/>
      <c r="E27" s="246"/>
      <c r="F27" s="246"/>
      <c r="G27" s="173"/>
      <c r="H27" s="173"/>
      <c r="I27" s="173"/>
      <c r="J27" s="173"/>
      <c r="K27" s="173"/>
      <c r="L27" s="173"/>
      <c r="M27" s="173"/>
      <c r="N27" s="173"/>
      <c r="O27" s="246"/>
    </row>
    <row r="28" spans="1:15" ht="12.75">
      <c r="A28" s="519" t="s">
        <v>112</v>
      </c>
      <c r="B28" s="246"/>
      <c r="C28" s="246"/>
      <c r="D28" s="246"/>
      <c r="E28" s="246"/>
      <c r="F28" s="246"/>
      <c r="G28" s="237"/>
      <c r="H28" s="237"/>
      <c r="I28" s="237"/>
      <c r="J28" s="237"/>
      <c r="K28" s="237"/>
      <c r="L28" s="237"/>
      <c r="M28" s="237"/>
      <c r="N28" s="237"/>
      <c r="O28" s="246"/>
    </row>
    <row r="29" spans="1:15" ht="14.25">
      <c r="A29" s="520" t="s">
        <v>279</v>
      </c>
      <c r="B29" s="246"/>
      <c r="C29" s="246"/>
      <c r="D29" s="246"/>
      <c r="E29" s="246"/>
      <c r="F29" s="246"/>
      <c r="G29" s="235"/>
      <c r="H29" s="235"/>
      <c r="I29" s="235"/>
      <c r="J29" s="235"/>
      <c r="K29" s="235"/>
      <c r="L29" s="235"/>
      <c r="M29" s="235"/>
      <c r="N29" s="235"/>
      <c r="O29" s="246"/>
    </row>
    <row r="30" spans="1:15" ht="14.25">
      <c r="A30" s="521" t="s">
        <v>280</v>
      </c>
      <c r="B30" s="246"/>
      <c r="C30" s="246"/>
      <c r="D30" s="246"/>
      <c r="E30" s="246"/>
      <c r="F30" s="246"/>
      <c r="G30" s="235"/>
      <c r="H30" s="235"/>
      <c r="I30" s="235"/>
      <c r="J30" s="235"/>
      <c r="K30" s="235"/>
      <c r="L30" s="235"/>
      <c r="M30" s="235"/>
      <c r="N30" s="235"/>
      <c r="O30" s="246"/>
    </row>
    <row r="31" spans="1:15" ht="14.25">
      <c r="A31" s="522" t="s">
        <v>281</v>
      </c>
      <c r="B31" s="246"/>
      <c r="C31" s="246"/>
      <c r="D31" s="246"/>
      <c r="E31" s="246"/>
      <c r="F31" s="246"/>
      <c r="G31" s="235"/>
      <c r="H31" s="235"/>
      <c r="I31" s="235"/>
      <c r="J31" s="235"/>
      <c r="K31" s="235"/>
      <c r="L31" s="235"/>
      <c r="M31" s="235"/>
      <c r="N31" s="235"/>
      <c r="O31" s="246"/>
    </row>
    <row r="32" spans="1:15" ht="14.25">
      <c r="A32" s="522" t="s">
        <v>282</v>
      </c>
      <c r="B32" s="246"/>
      <c r="C32" s="246"/>
      <c r="D32" s="246"/>
      <c r="E32" s="246"/>
      <c r="F32" s="246"/>
      <c r="G32" s="206"/>
      <c r="H32" s="206"/>
      <c r="I32" s="206"/>
      <c r="J32" s="206"/>
      <c r="K32" s="206"/>
      <c r="L32" s="206"/>
      <c r="M32" s="206"/>
      <c r="N32" s="206"/>
      <c r="O32" s="246"/>
    </row>
    <row r="33" spans="1:15" ht="14.25">
      <c r="A33" s="523" t="s">
        <v>283</v>
      </c>
      <c r="B33" s="508"/>
      <c r="C33" s="508"/>
      <c r="D33" s="508"/>
      <c r="E33" s="508"/>
      <c r="F33" s="508"/>
      <c r="G33" s="235"/>
      <c r="H33" s="235"/>
      <c r="I33" s="235"/>
      <c r="J33" s="235"/>
      <c r="K33" s="235"/>
      <c r="L33" s="235"/>
      <c r="M33" s="235"/>
      <c r="N33" s="235"/>
      <c r="O33" s="508"/>
    </row>
    <row r="34" spans="1:15" ht="12.75">
      <c r="A34" s="524" t="s">
        <v>103</v>
      </c>
      <c r="B34" s="509"/>
      <c r="C34" s="509"/>
      <c r="D34" s="509"/>
      <c r="E34" s="509"/>
      <c r="F34" s="509"/>
      <c r="G34" s="235"/>
      <c r="H34" s="235"/>
      <c r="I34" s="235"/>
      <c r="J34" s="235"/>
      <c r="K34" s="235"/>
      <c r="L34" s="235"/>
      <c r="M34" s="235"/>
      <c r="N34" s="235"/>
      <c r="O34" s="509"/>
    </row>
    <row r="35" spans="1:15" ht="12.75">
      <c r="A35" s="523" t="s">
        <v>140</v>
      </c>
      <c r="B35" s="508"/>
      <c r="C35" s="508"/>
      <c r="D35" s="508"/>
      <c r="E35" s="508"/>
      <c r="F35" s="508"/>
      <c r="G35" s="235"/>
      <c r="H35" s="235"/>
      <c r="I35" s="235"/>
      <c r="J35" s="235"/>
      <c r="K35" s="235"/>
      <c r="L35" s="235"/>
      <c r="M35" s="235"/>
      <c r="N35" s="235"/>
      <c r="O35" s="508"/>
    </row>
    <row r="36" spans="1:15" ht="12.75">
      <c r="A36" s="207" t="s">
        <v>255</v>
      </c>
      <c r="B36" s="246"/>
      <c r="C36" s="246"/>
      <c r="D36" s="246"/>
      <c r="E36" s="246"/>
      <c r="F36" s="246"/>
      <c r="G36" s="235"/>
      <c r="H36" s="235"/>
      <c r="I36" s="235"/>
      <c r="J36" s="235"/>
      <c r="K36" s="235"/>
      <c r="L36" s="235"/>
      <c r="M36" s="235"/>
      <c r="N36" s="235"/>
      <c r="O36" s="246"/>
    </row>
    <row r="37" spans="1:15" ht="12.75">
      <c r="A37" s="207" t="s">
        <v>284</v>
      </c>
      <c r="B37" s="246"/>
      <c r="C37" s="246"/>
      <c r="D37" s="246"/>
      <c r="E37" s="246"/>
      <c r="F37" s="246"/>
      <c r="G37" s="235"/>
      <c r="H37" s="235"/>
      <c r="I37" s="235"/>
      <c r="J37" s="235"/>
      <c r="K37" s="235"/>
      <c r="L37" s="235"/>
      <c r="M37" s="235"/>
      <c r="N37" s="235"/>
      <c r="O37" s="246"/>
    </row>
    <row r="38" spans="1:15" ht="12.75">
      <c r="A38" s="207" t="s">
        <v>285</v>
      </c>
      <c r="B38" s="246"/>
      <c r="C38" s="246"/>
      <c r="D38" s="246"/>
      <c r="E38" s="246"/>
      <c r="F38" s="246"/>
      <c r="G38" s="235"/>
      <c r="H38" s="235"/>
      <c r="I38" s="235"/>
      <c r="J38" s="235"/>
      <c r="K38" s="235"/>
      <c r="L38" s="235"/>
      <c r="M38" s="235"/>
      <c r="N38" s="235"/>
      <c r="O38" s="246"/>
    </row>
    <row r="39" spans="1:15" ht="12.75">
      <c r="A39" s="207" t="s">
        <v>145</v>
      </c>
      <c r="B39" s="246"/>
      <c r="C39" s="246"/>
      <c r="D39" s="246"/>
      <c r="E39" s="246"/>
      <c r="F39" s="246"/>
      <c r="G39" s="173"/>
      <c r="H39" s="173"/>
      <c r="I39" s="173"/>
      <c r="J39" s="173"/>
      <c r="K39" s="173"/>
      <c r="L39" s="173"/>
      <c r="M39" s="173"/>
      <c r="N39" s="173"/>
      <c r="O39" s="246"/>
    </row>
    <row r="40" spans="1:15" ht="12.75">
      <c r="A40" s="207" t="s">
        <v>146</v>
      </c>
      <c r="B40" s="246"/>
      <c r="C40" s="246"/>
      <c r="D40" s="246"/>
      <c r="E40" s="246"/>
      <c r="F40" s="246"/>
      <c r="G40" s="235"/>
      <c r="H40" s="235"/>
      <c r="I40" s="235"/>
      <c r="J40" s="235"/>
      <c r="K40" s="235"/>
      <c r="L40" s="235"/>
      <c r="M40" s="235"/>
      <c r="N40" s="235"/>
      <c r="O40" s="246"/>
    </row>
    <row r="41" spans="1:15" ht="12.75">
      <c r="A41" s="207" t="s">
        <v>167</v>
      </c>
      <c r="B41" s="246"/>
      <c r="C41" s="246"/>
      <c r="D41" s="246"/>
      <c r="E41" s="246"/>
      <c r="F41" s="246"/>
      <c r="G41" s="235"/>
      <c r="H41" s="235"/>
      <c r="I41" s="235"/>
      <c r="J41" s="235"/>
      <c r="K41" s="235"/>
      <c r="L41" s="235"/>
      <c r="M41" s="235"/>
      <c r="N41" s="235"/>
      <c r="O41" s="246"/>
    </row>
    <row r="42" spans="1:15" ht="12.75">
      <c r="A42" s="11" t="s">
        <v>168</v>
      </c>
      <c r="B42" s="18"/>
      <c r="C42" s="18"/>
      <c r="D42" s="246"/>
      <c r="E42" s="246"/>
      <c r="F42" s="246"/>
      <c r="G42" s="235"/>
      <c r="H42" s="235"/>
      <c r="I42" s="235"/>
      <c r="J42" s="235"/>
      <c r="K42" s="235"/>
      <c r="L42" s="235"/>
      <c r="M42" s="235"/>
      <c r="N42" s="235"/>
      <c r="O42" s="246"/>
    </row>
  </sheetData>
  <sheetProtection/>
  <mergeCells count="8">
    <mergeCell ref="A1:Q1"/>
    <mergeCell ref="A2:A3"/>
    <mergeCell ref="B2:B3"/>
    <mergeCell ref="E2:E3"/>
    <mergeCell ref="F2:F3"/>
    <mergeCell ref="O2:O3"/>
    <mergeCell ref="P2:P3"/>
    <mergeCell ref="Q2:Q3"/>
  </mergeCells>
  <conditionalFormatting sqref="P6:Q14 P23:Q23">
    <cfRule type="cellIs" priority="5" dxfId="0" operator="lessThanOrEqual" stopIfTrue="1">
      <formula>#REF!</formula>
    </cfRule>
  </conditionalFormatting>
  <conditionalFormatting sqref="P15:Q16 Q17:Q22">
    <cfRule type="cellIs" priority="2" dxfId="0" operator="lessThanOrEqual" stopIfTrue="1">
      <formula>#REF!</formula>
    </cfRule>
  </conditionalFormatting>
  <conditionalFormatting sqref="P17:P22">
    <cfRule type="cellIs" priority="1" dxfId="0" operator="lessThanOr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8"/>
  <sheetViews>
    <sheetView zoomScale="90" zoomScaleNormal="90" workbookViewId="0" topLeftCell="A1">
      <selection activeCell="L13" sqref="L13"/>
    </sheetView>
  </sheetViews>
  <sheetFormatPr defaultColWidth="8.88671875" defaultRowHeight="15"/>
  <cols>
    <col min="1" max="1" width="26.5546875" style="609" customWidth="1"/>
    <col min="2" max="2" width="15.4453125" style="0" customWidth="1"/>
    <col min="6" max="6" width="10.4453125" style="0" bestFit="1" customWidth="1"/>
  </cols>
  <sheetData>
    <row r="1" spans="1:19" s="245" customFormat="1" ht="27" customHeight="1" thickBot="1">
      <c r="A1" s="1013" t="s">
        <v>239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</row>
    <row r="2" spans="1:19" s="609" customFormat="1" ht="53.25" thickBot="1">
      <c r="A2" s="983" t="s">
        <v>13</v>
      </c>
      <c r="B2" s="985" t="s">
        <v>11</v>
      </c>
      <c r="C2" s="411" t="s">
        <v>258</v>
      </c>
      <c r="D2" s="407" t="s">
        <v>259</v>
      </c>
      <c r="E2" s="1054" t="s">
        <v>260</v>
      </c>
      <c r="F2" s="983" t="s">
        <v>261</v>
      </c>
      <c r="G2" s="686" t="s">
        <v>242</v>
      </c>
      <c r="H2" s="687" t="s">
        <v>263</v>
      </c>
      <c r="I2" s="688" t="s">
        <v>318</v>
      </c>
      <c r="J2" s="689" t="s">
        <v>331</v>
      </c>
      <c r="K2" s="686" t="s">
        <v>408</v>
      </c>
      <c r="L2" s="686" t="s">
        <v>350</v>
      </c>
      <c r="M2" s="686" t="s">
        <v>390</v>
      </c>
      <c r="N2" s="686" t="s">
        <v>245</v>
      </c>
      <c r="O2" s="687" t="s">
        <v>246</v>
      </c>
      <c r="P2" s="876" t="s">
        <v>247</v>
      </c>
      <c r="Q2" s="1002" t="s">
        <v>107</v>
      </c>
      <c r="R2" s="1019" t="s">
        <v>109</v>
      </c>
      <c r="S2" s="1002" t="s">
        <v>108</v>
      </c>
    </row>
    <row r="3" spans="1:19" s="609" customFormat="1" ht="43.5" customHeight="1" thickBot="1">
      <c r="A3" s="984"/>
      <c r="B3" s="986"/>
      <c r="C3" s="382" t="s">
        <v>101</v>
      </c>
      <c r="D3" s="382">
        <v>0.95</v>
      </c>
      <c r="E3" s="1055"/>
      <c r="F3" s="984"/>
      <c r="G3" s="687" t="s">
        <v>302</v>
      </c>
      <c r="H3" s="687" t="s">
        <v>306</v>
      </c>
      <c r="I3" s="875" t="s">
        <v>319</v>
      </c>
      <c r="J3" s="687" t="s">
        <v>329</v>
      </c>
      <c r="K3" s="687" t="s">
        <v>429</v>
      </c>
      <c r="L3" s="687" t="s">
        <v>351</v>
      </c>
      <c r="M3" s="687" t="s">
        <v>351</v>
      </c>
      <c r="N3" s="687" t="s">
        <v>269</v>
      </c>
      <c r="O3" s="687" t="s">
        <v>269</v>
      </c>
      <c r="P3" s="687" t="s">
        <v>269</v>
      </c>
      <c r="Q3" s="1003"/>
      <c r="R3" s="1020"/>
      <c r="S3" s="1003"/>
    </row>
    <row r="4" spans="1:19" ht="15" hidden="1">
      <c r="A4" s="614" t="s">
        <v>71</v>
      </c>
      <c r="B4" s="615"/>
      <c r="C4" s="874" t="s">
        <v>100</v>
      </c>
      <c r="D4" s="100">
        <v>0.95</v>
      </c>
      <c r="E4" s="48"/>
      <c r="F4" s="82"/>
      <c r="G4" s="40"/>
      <c r="H4" s="40"/>
      <c r="I4" s="47"/>
      <c r="J4" s="40"/>
      <c r="K4" s="40"/>
      <c r="L4" s="40"/>
      <c r="M4" s="40"/>
      <c r="N4" s="40"/>
      <c r="O4" s="40"/>
      <c r="P4" s="40"/>
      <c r="Q4" s="619"/>
      <c r="R4" s="620"/>
      <c r="S4" s="631"/>
    </row>
    <row r="5" spans="1:19" ht="15">
      <c r="A5" s="389"/>
      <c r="B5" s="197"/>
      <c r="C5" s="202"/>
      <c r="D5" s="202"/>
      <c r="E5" s="197"/>
      <c r="F5" s="877"/>
      <c r="G5" s="166"/>
      <c r="H5" s="168"/>
      <c r="I5" s="168"/>
      <c r="J5" s="219"/>
      <c r="K5" s="219"/>
      <c r="L5" s="219"/>
      <c r="M5" s="219"/>
      <c r="N5" s="219"/>
      <c r="O5" s="219"/>
      <c r="P5" s="219"/>
      <c r="Q5" s="111"/>
      <c r="R5" s="112"/>
      <c r="S5" s="113"/>
    </row>
    <row r="6" spans="1:19" ht="15">
      <c r="A6" s="360" t="s">
        <v>23</v>
      </c>
      <c r="B6" s="50" t="s">
        <v>23</v>
      </c>
      <c r="C6" s="50"/>
      <c r="D6" s="50">
        <v>0</v>
      </c>
      <c r="E6" s="50"/>
      <c r="F6" s="68" t="s">
        <v>113</v>
      </c>
      <c r="G6" s="215" t="s">
        <v>147</v>
      </c>
      <c r="H6" s="215" t="s">
        <v>147</v>
      </c>
      <c r="I6" s="215" t="s">
        <v>163</v>
      </c>
      <c r="J6" s="215" t="s">
        <v>163</v>
      </c>
      <c r="K6" s="215">
        <v>7.03</v>
      </c>
      <c r="L6" s="215">
        <v>7.25</v>
      </c>
      <c r="M6" s="215" t="s">
        <v>373</v>
      </c>
      <c r="N6" s="215"/>
      <c r="O6" s="215"/>
      <c r="P6" s="215"/>
      <c r="Q6" s="67">
        <f>MIN(G6:P6)</f>
        <v>7.03</v>
      </c>
      <c r="R6" s="51">
        <f>AVERAGE(G6:P6)</f>
        <v>7.140000000000001</v>
      </c>
      <c r="S6" s="68">
        <f>MAX(G6:P6)</f>
        <v>7.25</v>
      </c>
    </row>
    <row r="7" spans="1:19" ht="15">
      <c r="A7" s="360" t="s">
        <v>169</v>
      </c>
      <c r="B7" s="50" t="s">
        <v>35</v>
      </c>
      <c r="C7" s="50"/>
      <c r="D7" s="50"/>
      <c r="E7" s="50"/>
      <c r="F7" s="68"/>
      <c r="G7" s="215" t="s">
        <v>147</v>
      </c>
      <c r="H7" s="215" t="s">
        <v>147</v>
      </c>
      <c r="I7" s="215" t="s">
        <v>163</v>
      </c>
      <c r="J7" s="215" t="s">
        <v>163</v>
      </c>
      <c r="K7" s="215">
        <v>1.56</v>
      </c>
      <c r="L7" s="215">
        <v>3.11</v>
      </c>
      <c r="M7" s="25" t="s">
        <v>373</v>
      </c>
      <c r="N7" s="215"/>
      <c r="O7" s="215"/>
      <c r="P7" s="215"/>
      <c r="Q7" s="67">
        <f aca="true" t="shared" si="0" ref="Q7:Q29">MIN(G7:P7)</f>
        <v>1.56</v>
      </c>
      <c r="R7" s="51">
        <f aca="true" t="shared" si="1" ref="R7:R29">AVERAGE(G7:P7)</f>
        <v>2.335</v>
      </c>
      <c r="S7" s="68">
        <f aca="true" t="shared" si="2" ref="S7:S29">MAX(G7:P7)</f>
        <v>3.11</v>
      </c>
    </row>
    <row r="8" spans="1:19" ht="15">
      <c r="A8" s="361" t="s">
        <v>170</v>
      </c>
      <c r="B8" s="53" t="s">
        <v>135</v>
      </c>
      <c r="C8" s="53"/>
      <c r="D8" s="53"/>
      <c r="E8" s="53"/>
      <c r="F8" s="70"/>
      <c r="G8" s="215" t="s">
        <v>147</v>
      </c>
      <c r="H8" s="215" t="s">
        <v>147</v>
      </c>
      <c r="I8" s="215" t="s">
        <v>163</v>
      </c>
      <c r="J8" s="215" t="s">
        <v>163</v>
      </c>
      <c r="K8" s="215">
        <v>7593</v>
      </c>
      <c r="L8" s="215">
        <v>7024</v>
      </c>
      <c r="M8" s="25" t="s">
        <v>373</v>
      </c>
      <c r="N8" s="215"/>
      <c r="O8" s="215"/>
      <c r="P8" s="215"/>
      <c r="Q8" s="67">
        <f t="shared" si="0"/>
        <v>7024</v>
      </c>
      <c r="R8" s="51">
        <f t="shared" si="1"/>
        <v>7308.5</v>
      </c>
      <c r="S8" s="68">
        <f t="shared" si="2"/>
        <v>7593</v>
      </c>
    </row>
    <row r="9" spans="1:19" ht="15">
      <c r="A9" s="361" t="s">
        <v>171</v>
      </c>
      <c r="B9" s="53" t="s">
        <v>35</v>
      </c>
      <c r="C9" s="53"/>
      <c r="D9" s="53"/>
      <c r="E9" s="53"/>
      <c r="F9" s="70"/>
      <c r="G9" s="215" t="s">
        <v>147</v>
      </c>
      <c r="H9" s="215" t="s">
        <v>147</v>
      </c>
      <c r="I9" s="215" t="s">
        <v>163</v>
      </c>
      <c r="J9" s="215" t="s">
        <v>163</v>
      </c>
      <c r="K9" s="215">
        <v>21</v>
      </c>
      <c r="L9" s="215">
        <v>7</v>
      </c>
      <c r="M9" s="215">
        <v>3.3</v>
      </c>
      <c r="N9" s="215"/>
      <c r="O9" s="215"/>
      <c r="P9" s="215"/>
      <c r="Q9" s="67">
        <f t="shared" si="0"/>
        <v>3.3</v>
      </c>
      <c r="R9" s="51">
        <f t="shared" si="1"/>
        <v>10.433333333333334</v>
      </c>
      <c r="S9" s="68">
        <f t="shared" si="2"/>
        <v>21</v>
      </c>
    </row>
    <row r="10" spans="1:19" ht="14.25" customHeight="1">
      <c r="A10" s="361" t="s">
        <v>398</v>
      </c>
      <c r="B10" s="53" t="s">
        <v>35</v>
      </c>
      <c r="C10" s="53"/>
      <c r="D10" s="53"/>
      <c r="E10" s="53"/>
      <c r="F10" s="70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67">
        <f t="shared" si="0"/>
        <v>0</v>
      </c>
      <c r="R10" s="51" t="e">
        <f t="shared" si="1"/>
        <v>#DIV/0!</v>
      </c>
      <c r="S10" s="68">
        <f t="shared" si="2"/>
        <v>0</v>
      </c>
    </row>
    <row r="11" spans="1:19" ht="15">
      <c r="A11" s="361" t="s">
        <v>392</v>
      </c>
      <c r="B11" s="53" t="s">
        <v>35</v>
      </c>
      <c r="C11" s="53"/>
      <c r="D11" s="53"/>
      <c r="E11" s="53"/>
      <c r="F11" s="70"/>
      <c r="G11" s="215" t="s">
        <v>147</v>
      </c>
      <c r="H11" s="215" t="s">
        <v>147</v>
      </c>
      <c r="I11" s="215" t="s">
        <v>163</v>
      </c>
      <c r="J11" s="215" t="s">
        <v>163</v>
      </c>
      <c r="K11" s="215" t="s">
        <v>362</v>
      </c>
      <c r="L11" s="215" t="s">
        <v>362</v>
      </c>
      <c r="M11" s="215" t="s">
        <v>362</v>
      </c>
      <c r="N11" s="215"/>
      <c r="O11" s="215"/>
      <c r="P11" s="215"/>
      <c r="Q11" s="67">
        <f t="shared" si="0"/>
        <v>0</v>
      </c>
      <c r="R11" s="51" t="e">
        <f t="shared" si="1"/>
        <v>#DIV/0!</v>
      </c>
      <c r="S11" s="68">
        <f t="shared" si="2"/>
        <v>0</v>
      </c>
    </row>
    <row r="12" spans="1:19" ht="15">
      <c r="A12" s="361" t="s">
        <v>393</v>
      </c>
      <c r="B12" s="53" t="s">
        <v>35</v>
      </c>
      <c r="C12" s="53"/>
      <c r="D12" s="53"/>
      <c r="E12" s="53"/>
      <c r="F12" s="70"/>
      <c r="G12" s="215" t="s">
        <v>147</v>
      </c>
      <c r="H12" s="215" t="s">
        <v>147</v>
      </c>
      <c r="I12" s="215" t="s">
        <v>163</v>
      </c>
      <c r="J12" s="215" t="s">
        <v>163</v>
      </c>
      <c r="K12" s="215" t="s">
        <v>364</v>
      </c>
      <c r="L12" s="215" t="s">
        <v>364</v>
      </c>
      <c r="M12" s="215" t="s">
        <v>364</v>
      </c>
      <c r="N12" s="215"/>
      <c r="O12" s="215"/>
      <c r="P12" s="215"/>
      <c r="Q12" s="67">
        <f t="shared" si="0"/>
        <v>0</v>
      </c>
      <c r="R12" s="51" t="e">
        <f t="shared" si="1"/>
        <v>#DIV/0!</v>
      </c>
      <c r="S12" s="68">
        <f t="shared" si="2"/>
        <v>0</v>
      </c>
    </row>
    <row r="13" spans="1:19" ht="15">
      <c r="A13" s="361" t="s">
        <v>394</v>
      </c>
      <c r="B13" s="53" t="s">
        <v>35</v>
      </c>
      <c r="C13" s="53"/>
      <c r="D13" s="53"/>
      <c r="E13" s="53"/>
      <c r="F13" s="70"/>
      <c r="G13" s="215" t="s">
        <v>147</v>
      </c>
      <c r="H13" s="215" t="s">
        <v>147</v>
      </c>
      <c r="I13" s="215" t="s">
        <v>163</v>
      </c>
      <c r="J13" s="215" t="s">
        <v>163</v>
      </c>
      <c r="K13" s="215" t="s">
        <v>364</v>
      </c>
      <c r="L13" s="215" t="s">
        <v>364</v>
      </c>
      <c r="M13" s="215" t="s">
        <v>364</v>
      </c>
      <c r="N13" s="215"/>
      <c r="O13" s="215"/>
      <c r="P13" s="215"/>
      <c r="Q13" s="67">
        <f t="shared" si="0"/>
        <v>0</v>
      </c>
      <c r="R13" s="51" t="e">
        <f t="shared" si="1"/>
        <v>#DIV/0!</v>
      </c>
      <c r="S13" s="68">
        <f t="shared" si="2"/>
        <v>0</v>
      </c>
    </row>
    <row r="14" spans="1:19" ht="15">
      <c r="A14" s="361" t="s">
        <v>395</v>
      </c>
      <c r="B14" s="53" t="s">
        <v>35</v>
      </c>
      <c r="C14" s="53"/>
      <c r="D14" s="53"/>
      <c r="E14" s="53"/>
      <c r="F14" s="70"/>
      <c r="G14" s="215" t="s">
        <v>147</v>
      </c>
      <c r="H14" s="215" t="s">
        <v>147</v>
      </c>
      <c r="I14" s="215" t="s">
        <v>163</v>
      </c>
      <c r="J14" s="215" t="s">
        <v>163</v>
      </c>
      <c r="K14" s="215">
        <v>0.69</v>
      </c>
      <c r="L14" s="215">
        <v>0.44</v>
      </c>
      <c r="M14" s="215">
        <v>0.55</v>
      </c>
      <c r="N14" s="215"/>
      <c r="O14" s="215"/>
      <c r="P14" s="215"/>
      <c r="Q14" s="67">
        <f t="shared" si="0"/>
        <v>0.44</v>
      </c>
      <c r="R14" s="51">
        <f t="shared" si="1"/>
        <v>0.5599999999999999</v>
      </c>
      <c r="S14" s="68">
        <f t="shared" si="2"/>
        <v>0.69</v>
      </c>
    </row>
    <row r="15" spans="1:19" ht="15">
      <c r="A15" s="361" t="s">
        <v>396</v>
      </c>
      <c r="B15" s="53" t="s">
        <v>35</v>
      </c>
      <c r="C15" s="53"/>
      <c r="D15" s="53"/>
      <c r="E15" s="53"/>
      <c r="F15" s="70"/>
      <c r="G15" s="215" t="s">
        <v>147</v>
      </c>
      <c r="H15" s="215" t="s">
        <v>147</v>
      </c>
      <c r="I15" s="215" t="s">
        <v>163</v>
      </c>
      <c r="J15" s="215" t="s">
        <v>163</v>
      </c>
      <c r="K15" s="215">
        <v>0.7</v>
      </c>
      <c r="L15" s="215">
        <v>0.5</v>
      </c>
      <c r="M15" s="215">
        <v>0.6</v>
      </c>
      <c r="N15" s="215"/>
      <c r="O15" s="215"/>
      <c r="P15" s="215"/>
      <c r="Q15" s="67">
        <f t="shared" si="0"/>
        <v>0.5</v>
      </c>
      <c r="R15" s="51">
        <f t="shared" si="1"/>
        <v>0.6</v>
      </c>
      <c r="S15" s="68">
        <f t="shared" si="2"/>
        <v>0.7</v>
      </c>
    </row>
    <row r="16" spans="1:19" ht="15">
      <c r="A16" s="361" t="s">
        <v>397</v>
      </c>
      <c r="B16" s="53" t="s">
        <v>35</v>
      </c>
      <c r="C16" s="53"/>
      <c r="D16" s="53"/>
      <c r="E16" s="53"/>
      <c r="F16" s="70"/>
      <c r="G16" s="215" t="s">
        <v>147</v>
      </c>
      <c r="H16" s="215" t="s">
        <v>147</v>
      </c>
      <c r="I16" s="215" t="s">
        <v>163</v>
      </c>
      <c r="J16" s="215" t="s">
        <v>163</v>
      </c>
      <c r="K16" s="215">
        <v>0.7</v>
      </c>
      <c r="L16" s="215">
        <v>0.5</v>
      </c>
      <c r="M16" s="215">
        <v>0.6</v>
      </c>
      <c r="N16" s="215"/>
      <c r="O16" s="215"/>
      <c r="P16" s="215"/>
      <c r="Q16" s="67">
        <f t="shared" si="0"/>
        <v>0.5</v>
      </c>
      <c r="R16" s="51">
        <f t="shared" si="1"/>
        <v>0.6</v>
      </c>
      <c r="S16" s="68">
        <f t="shared" si="2"/>
        <v>0.7</v>
      </c>
    </row>
    <row r="17" spans="1:19" ht="15">
      <c r="A17" s="361" t="s">
        <v>30</v>
      </c>
      <c r="B17" s="53" t="s">
        <v>35</v>
      </c>
      <c r="C17" s="53"/>
      <c r="D17" s="53">
        <v>0.9</v>
      </c>
      <c r="E17" s="53"/>
      <c r="F17" s="70"/>
      <c r="G17" s="215" t="s">
        <v>147</v>
      </c>
      <c r="H17" s="215" t="s">
        <v>147</v>
      </c>
      <c r="I17" s="215" t="s">
        <v>163</v>
      </c>
      <c r="J17" s="215" t="s">
        <v>163</v>
      </c>
      <c r="K17" s="215">
        <v>0.01</v>
      </c>
      <c r="L17" s="215">
        <v>0.06</v>
      </c>
      <c r="M17" s="215">
        <v>0.05</v>
      </c>
      <c r="N17" s="215"/>
      <c r="O17" s="215"/>
      <c r="P17" s="215"/>
      <c r="Q17" s="67">
        <f t="shared" si="0"/>
        <v>0.01</v>
      </c>
      <c r="R17" s="51">
        <f t="shared" si="1"/>
        <v>0.04</v>
      </c>
      <c r="S17" s="68">
        <f t="shared" si="2"/>
        <v>0.06</v>
      </c>
    </row>
    <row r="18" spans="1:19" ht="15">
      <c r="A18" s="361" t="s">
        <v>173</v>
      </c>
      <c r="B18" s="53" t="s">
        <v>35</v>
      </c>
      <c r="C18" s="53"/>
      <c r="E18" s="53"/>
      <c r="F18" s="70"/>
      <c r="G18" s="215" t="s">
        <v>147</v>
      </c>
      <c r="H18" s="215" t="s">
        <v>147</v>
      </c>
      <c r="I18" s="215" t="s">
        <v>163</v>
      </c>
      <c r="J18" s="215" t="s">
        <v>163</v>
      </c>
      <c r="K18" s="215">
        <v>18</v>
      </c>
      <c r="L18" s="215">
        <v>16</v>
      </c>
      <c r="M18" s="215">
        <v>13</v>
      </c>
      <c r="N18" s="215"/>
      <c r="O18" s="215"/>
      <c r="P18" s="215"/>
      <c r="Q18" s="67">
        <f t="shared" si="0"/>
        <v>13</v>
      </c>
      <c r="R18" s="51">
        <f t="shared" si="1"/>
        <v>15.666666666666666</v>
      </c>
      <c r="S18" s="68">
        <f t="shared" si="2"/>
        <v>18</v>
      </c>
    </row>
    <row r="19" spans="1:19" ht="15">
      <c r="A19" s="361" t="s">
        <v>174</v>
      </c>
      <c r="B19" s="53" t="s">
        <v>179</v>
      </c>
      <c r="C19" s="53"/>
      <c r="D19" s="53"/>
      <c r="E19" s="53"/>
      <c r="F19" s="70"/>
      <c r="G19" s="215" t="s">
        <v>147</v>
      </c>
      <c r="H19" s="215" t="s">
        <v>147</v>
      </c>
      <c r="I19" s="215" t="s">
        <v>163</v>
      </c>
      <c r="J19" s="215" t="s">
        <v>163</v>
      </c>
      <c r="K19" s="215">
        <v>5800</v>
      </c>
      <c r="L19" s="215">
        <v>3800</v>
      </c>
      <c r="M19" s="215">
        <v>2500</v>
      </c>
      <c r="N19" s="215"/>
      <c r="O19" s="215"/>
      <c r="P19" s="215"/>
      <c r="Q19" s="67">
        <f t="shared" si="0"/>
        <v>2500</v>
      </c>
      <c r="R19" s="51">
        <f t="shared" si="1"/>
        <v>4033.3333333333335</v>
      </c>
      <c r="S19" s="68">
        <f t="shared" si="2"/>
        <v>5800</v>
      </c>
    </row>
    <row r="20" spans="1:19" ht="15">
      <c r="A20" s="361" t="s">
        <v>175</v>
      </c>
      <c r="B20" s="53" t="s">
        <v>35</v>
      </c>
      <c r="C20" s="53"/>
      <c r="D20" s="53"/>
      <c r="E20" s="53"/>
      <c r="F20" s="70"/>
      <c r="G20" s="215" t="s">
        <v>147</v>
      </c>
      <c r="H20" s="215" t="s">
        <v>147</v>
      </c>
      <c r="I20" s="215" t="s">
        <v>163</v>
      </c>
      <c r="J20" s="215" t="s">
        <v>163</v>
      </c>
      <c r="K20" s="215">
        <v>5900</v>
      </c>
      <c r="L20" s="215">
        <v>5300</v>
      </c>
      <c r="M20" s="215">
        <v>5100</v>
      </c>
      <c r="N20" s="215"/>
      <c r="O20" s="215"/>
      <c r="P20" s="215"/>
      <c r="Q20" s="67">
        <f t="shared" si="0"/>
        <v>5100</v>
      </c>
      <c r="R20" s="51">
        <f t="shared" si="1"/>
        <v>5433.333333333333</v>
      </c>
      <c r="S20" s="68">
        <f t="shared" si="2"/>
        <v>5900</v>
      </c>
    </row>
    <row r="21" spans="1:19" ht="15">
      <c r="A21" s="684"/>
      <c r="B21" s="304"/>
      <c r="C21" s="53"/>
      <c r="D21" s="53"/>
      <c r="E21" s="304"/>
      <c r="F21" s="70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67">
        <f t="shared" si="0"/>
        <v>0</v>
      </c>
      <c r="R21" s="51" t="e">
        <f t="shared" si="1"/>
        <v>#DIV/0!</v>
      </c>
      <c r="S21" s="68">
        <f t="shared" si="2"/>
        <v>0</v>
      </c>
    </row>
    <row r="22" spans="1:19" ht="15">
      <c r="A22" s="329" t="s">
        <v>176</v>
      </c>
      <c r="B22" s="328"/>
      <c r="C22" s="53"/>
      <c r="D22" s="53"/>
      <c r="E22" s="304"/>
      <c r="F22" s="70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67">
        <f t="shared" si="0"/>
        <v>0</v>
      </c>
      <c r="R22" s="51" t="e">
        <f t="shared" si="1"/>
        <v>#DIV/0!</v>
      </c>
      <c r="S22" s="68">
        <f t="shared" si="2"/>
        <v>0</v>
      </c>
    </row>
    <row r="23" spans="1:19" ht="15">
      <c r="A23" s="627" t="s">
        <v>122</v>
      </c>
      <c r="B23" s="53" t="s">
        <v>35</v>
      </c>
      <c r="C23" s="53"/>
      <c r="D23" s="324"/>
      <c r="E23" s="325"/>
      <c r="F23" s="878"/>
      <c r="G23" s="215" t="s">
        <v>147</v>
      </c>
      <c r="H23" s="215" t="s">
        <v>147</v>
      </c>
      <c r="I23" s="215" t="s">
        <v>163</v>
      </c>
      <c r="J23" s="215" t="s">
        <v>163</v>
      </c>
      <c r="K23" s="215">
        <v>390</v>
      </c>
      <c r="L23" s="215">
        <v>360</v>
      </c>
      <c r="M23" s="215">
        <v>420</v>
      </c>
      <c r="N23" s="215"/>
      <c r="O23" s="215"/>
      <c r="P23" s="215"/>
      <c r="Q23" s="67">
        <f t="shared" si="0"/>
        <v>360</v>
      </c>
      <c r="R23" s="51">
        <f t="shared" si="1"/>
        <v>390</v>
      </c>
      <c r="S23" s="68">
        <f t="shared" si="2"/>
        <v>420</v>
      </c>
    </row>
    <row r="24" spans="1:19" ht="15">
      <c r="A24" s="626" t="s">
        <v>18</v>
      </c>
      <c r="B24" s="53" t="s">
        <v>35</v>
      </c>
      <c r="C24" s="53"/>
      <c r="D24" s="326"/>
      <c r="E24" s="325"/>
      <c r="F24" s="879"/>
      <c r="G24" s="215" t="s">
        <v>147</v>
      </c>
      <c r="H24" s="215" t="s">
        <v>147</v>
      </c>
      <c r="I24" s="215" t="s">
        <v>163</v>
      </c>
      <c r="J24" s="215" t="s">
        <v>163</v>
      </c>
      <c r="K24" s="4">
        <v>250</v>
      </c>
      <c r="L24" s="215">
        <v>250</v>
      </c>
      <c r="M24" s="215">
        <v>290</v>
      </c>
      <c r="N24" s="215"/>
      <c r="O24" s="215"/>
      <c r="P24" s="215"/>
      <c r="Q24" s="67">
        <f t="shared" si="0"/>
        <v>250</v>
      </c>
      <c r="R24" s="51">
        <f t="shared" si="1"/>
        <v>263.3333333333333</v>
      </c>
      <c r="S24" s="68">
        <f t="shared" si="2"/>
        <v>290</v>
      </c>
    </row>
    <row r="25" spans="1:19" ht="15">
      <c r="A25" s="329" t="s">
        <v>123</v>
      </c>
      <c r="B25" s="53" t="s">
        <v>35</v>
      </c>
      <c r="C25" s="53"/>
      <c r="D25" s="326"/>
      <c r="E25" s="53" t="s">
        <v>118</v>
      </c>
      <c r="F25" s="879"/>
      <c r="G25" s="215" t="s">
        <v>147</v>
      </c>
      <c r="H25" s="215" t="s">
        <v>147</v>
      </c>
      <c r="I25" s="215" t="s">
        <v>163</v>
      </c>
      <c r="J25" s="215" t="s">
        <v>163</v>
      </c>
      <c r="K25" s="277">
        <v>800</v>
      </c>
      <c r="L25" s="277">
        <v>770</v>
      </c>
      <c r="M25" s="277">
        <v>900</v>
      </c>
      <c r="N25" s="215"/>
      <c r="O25" s="215"/>
      <c r="P25" s="215"/>
      <c r="Q25" s="67">
        <f t="shared" si="0"/>
        <v>770</v>
      </c>
      <c r="R25" s="51">
        <f t="shared" si="1"/>
        <v>823.3333333333334</v>
      </c>
      <c r="S25" s="68">
        <f t="shared" si="2"/>
        <v>900</v>
      </c>
    </row>
    <row r="26" spans="1:19" ht="15">
      <c r="A26" s="628" t="s">
        <v>32</v>
      </c>
      <c r="B26" s="53" t="s">
        <v>35</v>
      </c>
      <c r="C26" s="53"/>
      <c r="D26" s="324"/>
      <c r="E26" s="325"/>
      <c r="F26" s="879"/>
      <c r="G26" s="215" t="s">
        <v>147</v>
      </c>
      <c r="H26" s="215" t="s">
        <v>147</v>
      </c>
      <c r="I26" s="215" t="s">
        <v>163</v>
      </c>
      <c r="J26" s="215" t="s">
        <v>163</v>
      </c>
      <c r="K26" s="215">
        <v>16</v>
      </c>
      <c r="L26" s="215">
        <v>16</v>
      </c>
      <c r="M26" s="215">
        <v>18</v>
      </c>
      <c r="N26" s="215"/>
      <c r="O26" s="215"/>
      <c r="P26" s="215"/>
      <c r="Q26" s="67">
        <f t="shared" si="0"/>
        <v>16</v>
      </c>
      <c r="R26" s="51">
        <f t="shared" si="1"/>
        <v>16.666666666666668</v>
      </c>
      <c r="S26" s="68">
        <f t="shared" si="2"/>
        <v>18</v>
      </c>
    </row>
    <row r="27" spans="1:19" ht="15">
      <c r="A27" s="329" t="s">
        <v>391</v>
      </c>
      <c r="B27" s="53" t="s">
        <v>35</v>
      </c>
      <c r="C27" s="53"/>
      <c r="D27" s="326"/>
      <c r="E27" s="53" t="s">
        <v>114</v>
      </c>
      <c r="F27" s="879"/>
      <c r="G27" s="215" t="s">
        <v>147</v>
      </c>
      <c r="H27" s="215" t="s">
        <v>147</v>
      </c>
      <c r="I27" s="215" t="s">
        <v>163</v>
      </c>
      <c r="J27" s="215" t="s">
        <v>163</v>
      </c>
      <c r="K27" s="277">
        <v>1800</v>
      </c>
      <c r="L27" s="277">
        <v>1500</v>
      </c>
      <c r="M27" s="277">
        <v>1100</v>
      </c>
      <c r="N27" s="215"/>
      <c r="O27" s="215"/>
      <c r="P27" s="215"/>
      <c r="Q27" s="67">
        <f t="shared" si="0"/>
        <v>1100</v>
      </c>
      <c r="R27" s="51">
        <f t="shared" si="1"/>
        <v>1466.6666666666667</v>
      </c>
      <c r="S27" s="68">
        <f t="shared" si="2"/>
        <v>1800</v>
      </c>
    </row>
    <row r="28" spans="1:19" ht="15">
      <c r="A28" s="329" t="s">
        <v>192</v>
      </c>
      <c r="B28" s="53" t="s">
        <v>35</v>
      </c>
      <c r="C28" s="53"/>
      <c r="D28" s="324"/>
      <c r="E28" s="83" t="s">
        <v>119</v>
      </c>
      <c r="F28" s="70">
        <f>10*500</f>
        <v>5000</v>
      </c>
      <c r="G28" s="215" t="s">
        <v>147</v>
      </c>
      <c r="H28" s="215" t="s">
        <v>147</v>
      </c>
      <c r="I28" s="215" t="s">
        <v>163</v>
      </c>
      <c r="J28" s="215" t="s">
        <v>163</v>
      </c>
      <c r="K28" s="277">
        <v>1800</v>
      </c>
      <c r="L28" s="277">
        <v>2000</v>
      </c>
      <c r="M28" s="277">
        <v>2000</v>
      </c>
      <c r="N28" s="215"/>
      <c r="O28" s="215"/>
      <c r="P28" s="215"/>
      <c r="Q28" s="67">
        <f t="shared" si="0"/>
        <v>1800</v>
      </c>
      <c r="R28" s="51">
        <f t="shared" si="1"/>
        <v>1933.3333333333333</v>
      </c>
      <c r="S28" s="68">
        <f t="shared" si="2"/>
        <v>2000</v>
      </c>
    </row>
    <row r="29" spans="1:19" ht="15">
      <c r="A29" s="629" t="s">
        <v>193</v>
      </c>
      <c r="B29" s="53" t="s">
        <v>35</v>
      </c>
      <c r="C29" s="53"/>
      <c r="D29" s="324"/>
      <c r="E29" s="327"/>
      <c r="F29" s="878"/>
      <c r="G29" s="215" t="s">
        <v>147</v>
      </c>
      <c r="H29" s="215" t="s">
        <v>147</v>
      </c>
      <c r="I29" s="215" t="s">
        <v>163</v>
      </c>
      <c r="J29" s="215" t="s">
        <v>163</v>
      </c>
      <c r="K29" s="215">
        <v>520</v>
      </c>
      <c r="L29" s="215">
        <v>670</v>
      </c>
      <c r="M29" s="215">
        <v>670</v>
      </c>
      <c r="N29" s="215"/>
      <c r="O29" s="215"/>
      <c r="P29" s="215"/>
      <c r="Q29" s="67">
        <f t="shared" si="0"/>
        <v>520</v>
      </c>
      <c r="R29" s="51">
        <f t="shared" si="1"/>
        <v>620</v>
      </c>
      <c r="S29" s="68">
        <f t="shared" si="2"/>
        <v>670</v>
      </c>
    </row>
    <row r="30" spans="1:19" ht="15">
      <c r="A30" s="205"/>
      <c r="B30" s="295"/>
      <c r="C30" s="9"/>
      <c r="D30" s="9"/>
      <c r="E30" s="9"/>
      <c r="F30" s="9"/>
      <c r="G30" s="9"/>
      <c r="H30" s="9"/>
      <c r="I30" s="295"/>
      <c r="J30" s="9"/>
      <c r="K30" s="9"/>
      <c r="L30" s="9"/>
      <c r="M30" s="9"/>
      <c r="N30" s="9"/>
      <c r="O30" s="9"/>
      <c r="P30" s="9"/>
      <c r="Q30" s="13"/>
      <c r="R30" s="34"/>
      <c r="S30" s="13"/>
    </row>
    <row r="31" spans="1:17" ht="15">
      <c r="A31" s="368" t="s">
        <v>140</v>
      </c>
      <c r="B31" s="88"/>
      <c r="C31" s="88"/>
      <c r="D31" s="88"/>
      <c r="E31" s="88"/>
      <c r="F31" s="88"/>
      <c r="G31" s="235"/>
      <c r="H31" s="235"/>
      <c r="I31" s="9"/>
      <c r="J31" s="235"/>
      <c r="K31" s="235"/>
      <c r="L31" s="235"/>
      <c r="M31" s="235"/>
      <c r="N31" s="235"/>
      <c r="O31" s="235"/>
      <c r="P31" s="235"/>
      <c r="Q31" s="88"/>
    </row>
    <row r="32" spans="1:17" ht="15">
      <c r="A32" s="392" t="s">
        <v>255</v>
      </c>
      <c r="B32" s="102"/>
      <c r="C32" s="102"/>
      <c r="D32" s="102"/>
      <c r="E32" s="102"/>
      <c r="F32" s="102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102"/>
    </row>
    <row r="33" spans="1:17" ht="15">
      <c r="A33" s="392" t="s">
        <v>256</v>
      </c>
      <c r="B33" s="102"/>
      <c r="C33" s="102"/>
      <c r="D33" s="102"/>
      <c r="E33" s="102"/>
      <c r="F33" s="102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102"/>
    </row>
    <row r="34" spans="1:17" ht="15">
      <c r="A34" s="392" t="s">
        <v>257</v>
      </c>
      <c r="B34" s="102"/>
      <c r="C34" s="102"/>
      <c r="D34" s="102"/>
      <c r="E34" s="102"/>
      <c r="F34" s="102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102"/>
    </row>
    <row r="35" spans="1:17" ht="15">
      <c r="A35" s="204" t="s">
        <v>145</v>
      </c>
      <c r="B35" s="102"/>
      <c r="C35" s="102"/>
      <c r="D35" s="102"/>
      <c r="E35" s="102"/>
      <c r="F35" s="102"/>
      <c r="G35" s="9"/>
      <c r="H35" s="9"/>
      <c r="I35" s="9"/>
      <c r="J35" s="9"/>
      <c r="K35" s="9"/>
      <c r="L35" s="9"/>
      <c r="M35" s="9"/>
      <c r="N35" s="9"/>
      <c r="O35" s="9"/>
      <c r="P35" s="9"/>
      <c r="Q35" s="102"/>
    </row>
    <row r="36" spans="1:17" ht="15">
      <c r="A36" s="204" t="s">
        <v>146</v>
      </c>
      <c r="B36" s="102"/>
      <c r="C36" s="102"/>
      <c r="D36" s="102"/>
      <c r="E36" s="102"/>
      <c r="F36" s="102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102"/>
    </row>
    <row r="37" spans="1:17" ht="15">
      <c r="A37" s="204" t="s">
        <v>167</v>
      </c>
      <c r="B37" s="102"/>
      <c r="C37" s="102"/>
      <c r="D37" s="102"/>
      <c r="E37" s="102"/>
      <c r="F37" s="102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102"/>
    </row>
    <row r="38" spans="1:17" ht="15">
      <c r="A38" s="12" t="s">
        <v>168</v>
      </c>
      <c r="B38" s="19"/>
      <c r="C38" s="19"/>
      <c r="D38" s="102"/>
      <c r="E38" s="102"/>
      <c r="F38" s="102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102"/>
    </row>
  </sheetData>
  <sheetProtection/>
  <mergeCells count="8">
    <mergeCell ref="A1:S1"/>
    <mergeCell ref="A2:A3"/>
    <mergeCell ref="B2:B3"/>
    <mergeCell ref="E2:E3"/>
    <mergeCell ref="F2:F3"/>
    <mergeCell ref="Q2:Q3"/>
    <mergeCell ref="R2:R3"/>
    <mergeCell ref="S2:S3"/>
  </mergeCells>
  <conditionalFormatting sqref="R6:S30">
    <cfRule type="cellIs" priority="1" dxfId="0" operator="lessThanOrEqual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  <headerFooter>
    <oddHeader>&amp;LSurface Water Monitoring Point (FG2)&amp;C&amp;16SINGLETON WASTE DEPOT - Surface water Monitoring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9" sqref="A19"/>
    </sheetView>
  </sheetViews>
  <sheetFormatPr defaultColWidth="8.88671875" defaultRowHeight="15"/>
  <cols>
    <col min="1" max="1" width="19.3359375" style="609" customWidth="1"/>
    <col min="2" max="2" width="12.88671875" style="0" customWidth="1"/>
  </cols>
  <sheetData>
    <row r="1" spans="1:17" ht="28.5" customHeight="1" thickBot="1">
      <c r="A1" s="1131" t="s">
        <v>236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</row>
    <row r="2" spans="1:17" s="609" customFormat="1" ht="53.25" thickBot="1">
      <c r="A2" s="983" t="s">
        <v>13</v>
      </c>
      <c r="B2" s="985" t="s">
        <v>11</v>
      </c>
      <c r="C2" s="411" t="s">
        <v>258</v>
      </c>
      <c r="D2" s="407" t="s">
        <v>259</v>
      </c>
      <c r="E2" s="1054" t="s">
        <v>260</v>
      </c>
      <c r="F2" s="983" t="s">
        <v>261</v>
      </c>
      <c r="G2" s="386" t="s">
        <v>242</v>
      </c>
      <c r="H2" s="386" t="s">
        <v>296</v>
      </c>
      <c r="I2" s="386" t="s">
        <v>318</v>
      </c>
      <c r="J2" s="357" t="s">
        <v>331</v>
      </c>
      <c r="K2" s="385" t="s">
        <v>350</v>
      </c>
      <c r="L2" s="355" t="s">
        <v>245</v>
      </c>
      <c r="M2" s="386" t="s">
        <v>246</v>
      </c>
      <c r="N2" s="357" t="s">
        <v>247</v>
      </c>
      <c r="O2" s="1002" t="s">
        <v>107</v>
      </c>
      <c r="P2" s="1000" t="s">
        <v>109</v>
      </c>
      <c r="Q2" s="1002" t="s">
        <v>108</v>
      </c>
    </row>
    <row r="3" spans="1:17" s="609" customFormat="1" ht="36" customHeight="1" thickBot="1">
      <c r="A3" s="984"/>
      <c r="B3" s="1028"/>
      <c r="C3" s="382" t="s">
        <v>101</v>
      </c>
      <c r="D3" s="382">
        <v>0.95</v>
      </c>
      <c r="E3" s="1055"/>
      <c r="F3" s="1118"/>
      <c r="G3" s="358" t="s">
        <v>298</v>
      </c>
      <c r="H3" s="358" t="s">
        <v>303</v>
      </c>
      <c r="I3" s="400" t="s">
        <v>317</v>
      </c>
      <c r="J3" s="400" t="s">
        <v>328</v>
      </c>
      <c r="K3" s="358" t="s">
        <v>241</v>
      </c>
      <c r="L3" s="400" t="s">
        <v>241</v>
      </c>
      <c r="M3" s="400" t="s">
        <v>241</v>
      </c>
      <c r="N3" s="400" t="s">
        <v>241</v>
      </c>
      <c r="O3" s="1003"/>
      <c r="P3" s="1001"/>
      <c r="Q3" s="1003"/>
    </row>
    <row r="4" spans="1:17" ht="7.5" customHeight="1" hidden="1">
      <c r="A4" s="694" t="s">
        <v>71</v>
      </c>
      <c r="B4" s="630"/>
      <c r="C4" s="100" t="s">
        <v>100</v>
      </c>
      <c r="D4" s="100">
        <v>0.95</v>
      </c>
      <c r="E4" s="48"/>
      <c r="F4" s="603"/>
      <c r="G4" s="40"/>
      <c r="H4" s="40"/>
      <c r="I4" s="40"/>
      <c r="J4" s="40"/>
      <c r="K4" s="40"/>
      <c r="L4" s="40"/>
      <c r="M4" s="40"/>
      <c r="N4" s="40"/>
      <c r="O4" s="65"/>
      <c r="P4" s="41"/>
      <c r="Q4" s="66"/>
    </row>
    <row r="5" spans="1:17" ht="15">
      <c r="A5" s="690" t="s">
        <v>170</v>
      </c>
      <c r="B5" s="53" t="s">
        <v>178</v>
      </c>
      <c r="C5" s="50"/>
      <c r="D5" s="50"/>
      <c r="E5" s="50"/>
      <c r="F5" s="68"/>
      <c r="G5" s="215" t="s">
        <v>147</v>
      </c>
      <c r="H5" s="215" t="s">
        <v>147</v>
      </c>
      <c r="I5" s="215" t="s">
        <v>147</v>
      </c>
      <c r="J5" s="215" t="s">
        <v>147</v>
      </c>
      <c r="K5" s="215" t="s">
        <v>147</v>
      </c>
      <c r="L5" s="215"/>
      <c r="M5" s="215"/>
      <c r="N5" s="215"/>
      <c r="O5" s="67">
        <f>MIN(G5:K5)</f>
        <v>0</v>
      </c>
      <c r="P5" s="51" t="e">
        <f>(G5+H5+I5+J5)/4</f>
        <v>#VALUE!</v>
      </c>
      <c r="Q5" s="68">
        <f>MAX(G5:J5)</f>
        <v>0</v>
      </c>
    </row>
    <row r="6" spans="1:17" ht="15">
      <c r="A6" s="691" t="s">
        <v>171</v>
      </c>
      <c r="B6" s="53" t="s">
        <v>177</v>
      </c>
      <c r="C6" s="50"/>
      <c r="D6" s="50"/>
      <c r="E6" s="50"/>
      <c r="F6" s="68"/>
      <c r="G6" s="215" t="s">
        <v>147</v>
      </c>
      <c r="H6" s="215" t="s">
        <v>147</v>
      </c>
      <c r="I6" s="215" t="s">
        <v>147</v>
      </c>
      <c r="J6" s="215" t="s">
        <v>147</v>
      </c>
      <c r="K6" s="215" t="s">
        <v>147</v>
      </c>
      <c r="L6" s="215"/>
      <c r="M6" s="215"/>
      <c r="N6" s="215"/>
      <c r="O6" s="67">
        <f>MIN(G6:J6)</f>
        <v>0</v>
      </c>
      <c r="P6" s="51" t="e">
        <f>(G6+H6+I6+J6)/4</f>
        <v>#VALUE!</v>
      </c>
      <c r="Q6" s="68">
        <f>MAX(G6:J6)</f>
        <v>0</v>
      </c>
    </row>
    <row r="7" spans="1:17" ht="24">
      <c r="A7" s="626" t="s">
        <v>180</v>
      </c>
      <c r="B7" s="53" t="s">
        <v>177</v>
      </c>
      <c r="C7" s="53"/>
      <c r="D7" s="53"/>
      <c r="E7" s="53"/>
      <c r="F7" s="70"/>
      <c r="G7" s="215" t="s">
        <v>147</v>
      </c>
      <c r="H7" s="215" t="s">
        <v>147</v>
      </c>
      <c r="I7" s="215" t="s">
        <v>147</v>
      </c>
      <c r="J7" s="215" t="s">
        <v>147</v>
      </c>
      <c r="K7" s="215" t="s">
        <v>147</v>
      </c>
      <c r="L7" s="215"/>
      <c r="M7" s="215"/>
      <c r="N7" s="215"/>
      <c r="O7" s="67">
        <f>MIN(G7:J7)</f>
        <v>0</v>
      </c>
      <c r="P7" s="51" t="e">
        <f>(G7+H7+I7+J7)/4</f>
        <v>#VALUE!</v>
      </c>
      <c r="Q7" s="68">
        <f>MAX(G7:J7)</f>
        <v>0</v>
      </c>
    </row>
    <row r="8" spans="1:17" ht="15">
      <c r="A8" s="329" t="s">
        <v>30</v>
      </c>
      <c r="B8" s="53" t="s">
        <v>177</v>
      </c>
      <c r="C8" s="53"/>
      <c r="D8" s="53">
        <v>0.9</v>
      </c>
      <c r="E8" s="53"/>
      <c r="F8" s="70"/>
      <c r="G8" s="215" t="s">
        <v>147</v>
      </c>
      <c r="H8" s="215" t="s">
        <v>147</v>
      </c>
      <c r="I8" s="215" t="s">
        <v>147</v>
      </c>
      <c r="J8" s="215" t="s">
        <v>147</v>
      </c>
      <c r="K8" s="215" t="s">
        <v>147</v>
      </c>
      <c r="L8" s="215"/>
      <c r="M8" s="215"/>
      <c r="N8" s="215"/>
      <c r="O8" s="67">
        <f>MIN(G8:J8)</f>
        <v>0</v>
      </c>
      <c r="P8" s="51" t="e">
        <f>(G8+H8+I8+J8)/4</f>
        <v>#VALUE!</v>
      </c>
      <c r="Q8" s="68">
        <f>MAX(G8:J8)</f>
        <v>0</v>
      </c>
    </row>
    <row r="9" spans="1:17" ht="15.75" thickBot="1">
      <c r="A9" s="628" t="s">
        <v>181</v>
      </c>
      <c r="B9" s="304" t="s">
        <v>177</v>
      </c>
      <c r="C9" s="304"/>
      <c r="D9" s="304"/>
      <c r="E9" s="304"/>
      <c r="F9" s="312"/>
      <c r="G9" s="313" t="s">
        <v>147</v>
      </c>
      <c r="H9" s="307" t="s">
        <v>147</v>
      </c>
      <c r="I9" s="215" t="s">
        <v>147</v>
      </c>
      <c r="J9" s="215" t="s">
        <v>147</v>
      </c>
      <c r="K9" s="215" t="s">
        <v>147</v>
      </c>
      <c r="L9" s="307"/>
      <c r="M9" s="295"/>
      <c r="N9" s="308"/>
      <c r="O9" s="309">
        <f>MIN(G9:J9)</f>
        <v>0</v>
      </c>
      <c r="P9" s="310" t="e">
        <f>(G9+H9+I9+J9)/4</f>
        <v>#VALUE!</v>
      </c>
      <c r="Q9" s="303">
        <f>MAX(G9:J9)</f>
        <v>0</v>
      </c>
    </row>
    <row r="10" spans="1:17" ht="15.75">
      <c r="A10" s="692"/>
      <c r="B10" s="305"/>
      <c r="C10" s="305"/>
      <c r="D10" s="305"/>
      <c r="E10" s="305"/>
      <c r="F10" s="305"/>
      <c r="G10" s="9"/>
      <c r="H10" s="9"/>
      <c r="I10" s="305"/>
      <c r="J10" s="9"/>
      <c r="K10" s="9"/>
      <c r="L10" s="9"/>
      <c r="M10" s="305"/>
      <c r="N10" s="9"/>
      <c r="O10" s="298"/>
      <c r="P10" s="311"/>
      <c r="Q10" s="298"/>
    </row>
    <row r="11" spans="1:15" ht="15">
      <c r="A11" s="368" t="s">
        <v>268</v>
      </c>
      <c r="B11" s="88"/>
      <c r="C11" s="88"/>
      <c r="D11" s="88"/>
      <c r="E11" s="88"/>
      <c r="F11" s="88"/>
      <c r="G11" s="235"/>
      <c r="H11" s="235"/>
      <c r="I11" s="235"/>
      <c r="J11" s="235"/>
      <c r="K11" s="235"/>
      <c r="L11" s="235"/>
      <c r="M11" s="235"/>
      <c r="N11" s="235"/>
      <c r="O11" s="88"/>
    </row>
    <row r="12" spans="1:15" ht="15">
      <c r="A12" s="369" t="s">
        <v>103</v>
      </c>
      <c r="B12" s="163"/>
      <c r="C12" s="163"/>
      <c r="D12" s="163"/>
      <c r="E12" s="163"/>
      <c r="F12" s="163"/>
      <c r="G12" s="235"/>
      <c r="H12" s="235"/>
      <c r="I12" s="235"/>
      <c r="J12" s="235"/>
      <c r="K12" s="235"/>
      <c r="L12" s="235"/>
      <c r="M12" s="235"/>
      <c r="N12" s="235"/>
      <c r="O12" s="163"/>
    </row>
    <row r="13" spans="1:15" ht="15">
      <c r="A13" s="368" t="s">
        <v>140</v>
      </c>
      <c r="B13" s="88"/>
      <c r="C13" s="88"/>
      <c r="D13" s="88"/>
      <c r="E13" s="88"/>
      <c r="F13" s="88"/>
      <c r="G13" s="235"/>
      <c r="H13" s="235"/>
      <c r="I13" s="235"/>
      <c r="J13" s="235"/>
      <c r="K13" s="235"/>
      <c r="L13" s="235"/>
      <c r="M13" s="235"/>
      <c r="N13" s="235"/>
      <c r="O13" s="88"/>
    </row>
    <row r="14" spans="1:15" ht="15">
      <c r="A14" s="392" t="s">
        <v>255</v>
      </c>
      <c r="B14" s="102"/>
      <c r="C14" s="102"/>
      <c r="D14" s="102"/>
      <c r="E14" s="102"/>
      <c r="F14" s="102"/>
      <c r="G14" s="235"/>
      <c r="H14" s="235"/>
      <c r="I14" s="235"/>
      <c r="J14" s="235"/>
      <c r="K14" s="235"/>
      <c r="L14" s="235"/>
      <c r="M14" s="235"/>
      <c r="N14" s="235"/>
      <c r="O14" s="102"/>
    </row>
    <row r="15" spans="1:15" ht="15">
      <c r="A15" s="392" t="s">
        <v>256</v>
      </c>
      <c r="B15" s="102"/>
      <c r="C15" s="102"/>
      <c r="D15" s="102"/>
      <c r="E15" s="102"/>
      <c r="F15" s="102"/>
      <c r="G15" s="235"/>
      <c r="H15" s="235"/>
      <c r="I15" s="235"/>
      <c r="J15" s="235"/>
      <c r="K15" s="235"/>
      <c r="L15" s="235"/>
      <c r="M15" s="235"/>
      <c r="N15" s="235"/>
      <c r="O15" s="102"/>
    </row>
    <row r="16" spans="1:15" ht="15">
      <c r="A16" s="392" t="s">
        <v>257</v>
      </c>
      <c r="B16" s="102"/>
      <c r="C16" s="102"/>
      <c r="D16" s="102"/>
      <c r="E16" s="102"/>
      <c r="F16" s="102"/>
      <c r="G16" s="205"/>
      <c r="H16" s="205"/>
      <c r="I16" s="205"/>
      <c r="J16" s="205"/>
      <c r="K16" s="205"/>
      <c r="L16" s="205"/>
      <c r="M16" s="205"/>
      <c r="N16" s="205"/>
      <c r="O16" s="102"/>
    </row>
    <row r="17" spans="1:15" ht="15">
      <c r="A17" s="204" t="s">
        <v>145</v>
      </c>
      <c r="B17" s="102"/>
      <c r="C17" s="102"/>
      <c r="D17" s="102"/>
      <c r="E17" s="102"/>
      <c r="F17" s="102"/>
      <c r="G17" s="9"/>
      <c r="H17" s="9"/>
      <c r="I17" s="9"/>
      <c r="J17" s="9"/>
      <c r="K17" s="9"/>
      <c r="L17" s="9"/>
      <c r="M17" s="9"/>
      <c r="N17" s="9"/>
      <c r="O17" s="102"/>
    </row>
    <row r="18" spans="1:15" ht="15">
      <c r="A18" s="204" t="s">
        <v>146</v>
      </c>
      <c r="B18" s="102"/>
      <c r="C18" s="102"/>
      <c r="D18" s="102"/>
      <c r="E18" s="102"/>
      <c r="F18" s="102"/>
      <c r="G18" s="205"/>
      <c r="H18" s="205"/>
      <c r="I18" s="205"/>
      <c r="J18" s="205"/>
      <c r="K18" s="205"/>
      <c r="L18" s="205"/>
      <c r="M18" s="205"/>
      <c r="N18" s="205"/>
      <c r="O18" s="102"/>
    </row>
    <row r="19" spans="1:15" ht="15">
      <c r="A19" s="204" t="s">
        <v>430</v>
      </c>
      <c r="B19" s="102"/>
      <c r="C19" s="102"/>
      <c r="D19" s="102"/>
      <c r="E19" s="102"/>
      <c r="F19" s="102"/>
      <c r="G19" s="205"/>
      <c r="H19" s="205"/>
      <c r="I19" s="205"/>
      <c r="J19" s="205"/>
      <c r="K19" s="205"/>
      <c r="L19" s="205"/>
      <c r="M19" s="205"/>
      <c r="N19" s="205"/>
      <c r="O19" s="102"/>
    </row>
    <row r="20" spans="1:15" ht="15">
      <c r="A20" s="12"/>
      <c r="B20" s="19"/>
      <c r="C20" s="19"/>
      <c r="D20" s="102"/>
      <c r="E20" s="102"/>
      <c r="F20" s="102"/>
      <c r="G20" s="205"/>
      <c r="H20" s="205"/>
      <c r="I20" s="205"/>
      <c r="J20" s="205"/>
      <c r="K20" s="205"/>
      <c r="L20" s="205"/>
      <c r="M20" s="205"/>
      <c r="N20" s="205"/>
      <c r="O20" s="102"/>
    </row>
    <row r="23" ht="15">
      <c r="A23" s="693" t="s">
        <v>184</v>
      </c>
    </row>
    <row r="24" ht="21">
      <c r="A24" s="693" t="s">
        <v>185</v>
      </c>
    </row>
    <row r="25" ht="15">
      <c r="A25" s="693" t="s">
        <v>186</v>
      </c>
    </row>
    <row r="26" ht="21">
      <c r="A26" s="693" t="s">
        <v>121</v>
      </c>
    </row>
    <row r="27" ht="15">
      <c r="A27" s="693" t="s">
        <v>195</v>
      </c>
    </row>
  </sheetData>
  <sheetProtection/>
  <mergeCells count="8">
    <mergeCell ref="A1:Q1"/>
    <mergeCell ref="A2:A3"/>
    <mergeCell ref="B2:B3"/>
    <mergeCell ref="E2:E3"/>
    <mergeCell ref="F2:F3"/>
    <mergeCell ref="O2:O3"/>
    <mergeCell ref="P2:P3"/>
    <mergeCell ref="Q2:Q3"/>
  </mergeCells>
  <conditionalFormatting sqref="P5:Q10">
    <cfRule type="cellIs" priority="1" dxfId="0" operator="lessThanOrEqual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24" sqref="A24"/>
    </sheetView>
  </sheetViews>
  <sheetFormatPr defaultColWidth="8.88671875" defaultRowHeight="15"/>
  <cols>
    <col min="1" max="1" width="15.21484375" style="609" customWidth="1"/>
    <col min="2" max="2" width="14.4453125" style="0" customWidth="1"/>
    <col min="6" max="6" width="10.21484375" style="0" customWidth="1"/>
  </cols>
  <sheetData>
    <row r="1" spans="1:17" s="248" customFormat="1" ht="28.5" customHeight="1" thickBot="1">
      <c r="A1" s="1132" t="s">
        <v>237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</row>
    <row r="2" spans="1:17" s="609" customFormat="1" ht="53.25" thickBot="1">
      <c r="A2" s="983" t="s">
        <v>13</v>
      </c>
      <c r="B2" s="985" t="s">
        <v>11</v>
      </c>
      <c r="C2" s="411" t="s">
        <v>258</v>
      </c>
      <c r="D2" s="575" t="s">
        <v>259</v>
      </c>
      <c r="E2" s="1054" t="s">
        <v>260</v>
      </c>
      <c r="F2" s="983" t="s">
        <v>261</v>
      </c>
      <c r="G2" s="383" t="s">
        <v>242</v>
      </c>
      <c r="H2" s="356" t="s">
        <v>263</v>
      </c>
      <c r="I2" s="385" t="s">
        <v>318</v>
      </c>
      <c r="J2" s="386" t="s">
        <v>331</v>
      </c>
      <c r="K2" s="355" t="s">
        <v>350</v>
      </c>
      <c r="L2" s="386" t="s">
        <v>245</v>
      </c>
      <c r="M2" s="355" t="s">
        <v>246</v>
      </c>
      <c r="N2" s="383" t="s">
        <v>247</v>
      </c>
      <c r="O2" s="998" t="s">
        <v>107</v>
      </c>
      <c r="P2" s="1000" t="s">
        <v>109</v>
      </c>
      <c r="Q2" s="1002" t="s">
        <v>108</v>
      </c>
    </row>
    <row r="3" spans="1:17" s="609" customFormat="1" ht="45" customHeight="1" thickBot="1">
      <c r="A3" s="1014"/>
      <c r="B3" s="1133"/>
      <c r="C3" s="701" t="s">
        <v>101</v>
      </c>
      <c r="D3" s="382">
        <v>0.95</v>
      </c>
      <c r="E3" s="1108"/>
      <c r="F3" s="1014"/>
      <c r="G3" s="386" t="s">
        <v>307</v>
      </c>
      <c r="H3" s="400" t="s">
        <v>303</v>
      </c>
      <c r="I3" s="358" t="s">
        <v>317</v>
      </c>
      <c r="J3" s="358" t="s">
        <v>328</v>
      </c>
      <c r="K3" s="400" t="s">
        <v>241</v>
      </c>
      <c r="L3" s="386" t="s">
        <v>241</v>
      </c>
      <c r="M3" s="386" t="s">
        <v>241</v>
      </c>
      <c r="N3" s="400" t="s">
        <v>241</v>
      </c>
      <c r="O3" s="1109"/>
      <c r="P3" s="1001"/>
      <c r="Q3" s="1056"/>
    </row>
    <row r="4" spans="1:17" ht="3" customHeight="1" hidden="1">
      <c r="A4" s="359" t="s">
        <v>71</v>
      </c>
      <c r="B4" s="698"/>
      <c r="C4" s="577" t="s">
        <v>100</v>
      </c>
      <c r="D4" s="100">
        <v>0.95</v>
      </c>
      <c r="E4" s="233"/>
      <c r="F4" s="607"/>
      <c r="G4" s="40"/>
      <c r="H4" s="47"/>
      <c r="I4" s="47"/>
      <c r="J4" s="47"/>
      <c r="K4" s="47"/>
      <c r="L4" s="40"/>
      <c r="M4" s="40"/>
      <c r="N4" s="47"/>
      <c r="O4" s="580"/>
      <c r="P4" s="41"/>
      <c r="Q4" s="412"/>
    </row>
    <row r="5" spans="1:17" ht="15.75" thickBot="1">
      <c r="A5" s="697" t="s">
        <v>170</v>
      </c>
      <c r="B5" s="699" t="s">
        <v>178</v>
      </c>
      <c r="C5" s="700"/>
      <c r="D5" s="50"/>
      <c r="E5" s="700"/>
      <c r="F5" s="702"/>
      <c r="G5" s="215" t="s">
        <v>147</v>
      </c>
      <c r="H5" s="415" t="s">
        <v>147</v>
      </c>
      <c r="I5" s="415" t="s">
        <v>147</v>
      </c>
      <c r="J5" s="415" t="s">
        <v>147</v>
      </c>
      <c r="K5" s="215" t="s">
        <v>147</v>
      </c>
      <c r="L5" s="215"/>
      <c r="M5" s="215"/>
      <c r="N5" s="703"/>
      <c r="O5" s="704">
        <f>MIN(G5:K5)</f>
        <v>0</v>
      </c>
      <c r="P5" s="51" t="e">
        <f>(G5+H5+I5+J5)/4</f>
        <v>#VALUE!</v>
      </c>
      <c r="Q5" s="702">
        <f>MAX(G5:J5)</f>
        <v>0</v>
      </c>
    </row>
    <row r="6" spans="1:17" ht="24.75" thickBot="1">
      <c r="A6" s="691" t="s">
        <v>171</v>
      </c>
      <c r="B6" s="53" t="s">
        <v>177</v>
      </c>
      <c r="C6" s="50"/>
      <c r="D6" s="50"/>
      <c r="E6" s="50"/>
      <c r="F6" s="68"/>
      <c r="G6" s="215" t="s">
        <v>147</v>
      </c>
      <c r="H6" s="215" t="s">
        <v>147</v>
      </c>
      <c r="I6" s="415" t="s">
        <v>147</v>
      </c>
      <c r="J6" s="415" t="s">
        <v>147</v>
      </c>
      <c r="K6" s="215" t="s">
        <v>147</v>
      </c>
      <c r="L6" s="215"/>
      <c r="M6" s="215"/>
      <c r="N6" s="215"/>
      <c r="O6" s="67">
        <f>MIN(G6:J6)</f>
        <v>0</v>
      </c>
      <c r="P6" s="51" t="e">
        <f>(G6+H6+I6+J6)/4</f>
        <v>#VALUE!</v>
      </c>
      <c r="Q6" s="68">
        <f>MAX(G6:J6)</f>
        <v>0</v>
      </c>
    </row>
    <row r="7" spans="1:17" ht="24.75" thickBot="1">
      <c r="A7" s="626" t="s">
        <v>180</v>
      </c>
      <c r="B7" s="53" t="s">
        <v>177</v>
      </c>
      <c r="C7" s="53"/>
      <c r="D7" s="53"/>
      <c r="E7" s="53"/>
      <c r="F7" s="70"/>
      <c r="G7" s="215" t="s">
        <v>147</v>
      </c>
      <c r="H7" s="215" t="s">
        <v>147</v>
      </c>
      <c r="I7" s="415" t="s">
        <v>147</v>
      </c>
      <c r="J7" s="415" t="s">
        <v>147</v>
      </c>
      <c r="K7" s="215" t="s">
        <v>147</v>
      </c>
      <c r="L7" s="215"/>
      <c r="M7" s="215"/>
      <c r="N7" s="215"/>
      <c r="O7" s="67">
        <f>MIN(G7:J7)</f>
        <v>0</v>
      </c>
      <c r="P7" s="51" t="e">
        <f>(G7+H7+I7+J7)/4</f>
        <v>#VALUE!</v>
      </c>
      <c r="Q7" s="68">
        <f>MAX(G7:J7)</f>
        <v>0</v>
      </c>
    </row>
    <row r="8" spans="1:17" ht="15.75" thickBot="1">
      <c r="A8" s="329" t="s">
        <v>30</v>
      </c>
      <c r="B8" s="53" t="s">
        <v>177</v>
      </c>
      <c r="C8" s="53"/>
      <c r="D8" s="53">
        <v>0.9</v>
      </c>
      <c r="E8" s="53"/>
      <c r="F8" s="70"/>
      <c r="G8" s="215" t="s">
        <v>147</v>
      </c>
      <c r="H8" s="215" t="s">
        <v>147</v>
      </c>
      <c r="I8" s="415" t="s">
        <v>147</v>
      </c>
      <c r="J8" s="415" t="s">
        <v>147</v>
      </c>
      <c r="K8" s="215" t="s">
        <v>147</v>
      </c>
      <c r="L8" s="215"/>
      <c r="M8" s="215"/>
      <c r="N8" s="215"/>
      <c r="O8" s="67">
        <f>MIN(G8:J8)</f>
        <v>0</v>
      </c>
      <c r="P8" s="51" t="e">
        <f>(G8+H8+I8+J8)/4</f>
        <v>#VALUE!</v>
      </c>
      <c r="Q8" s="68">
        <f>MAX(G8:J8)</f>
        <v>0</v>
      </c>
    </row>
    <row r="9" spans="1:17" ht="15.75" thickBot="1">
      <c r="A9" s="695" t="s">
        <v>181</v>
      </c>
      <c r="B9" s="232" t="s">
        <v>177</v>
      </c>
      <c r="C9" s="232"/>
      <c r="D9" s="304"/>
      <c r="E9" s="304"/>
      <c r="F9" s="312"/>
      <c r="G9" s="313" t="s">
        <v>147</v>
      </c>
      <c r="H9" s="295" t="s">
        <v>147</v>
      </c>
      <c r="I9" s="415" t="s">
        <v>147</v>
      </c>
      <c r="J9" s="415" t="s">
        <v>147</v>
      </c>
      <c r="K9" s="215" t="s">
        <v>147</v>
      </c>
      <c r="L9" s="295"/>
      <c r="M9" s="295"/>
      <c r="N9" s="295"/>
      <c r="O9" s="309">
        <f>MIN(G9:J9)</f>
        <v>0</v>
      </c>
      <c r="P9" s="302" t="e">
        <f>(G9+H9+I9+J9)/4</f>
        <v>#VALUE!</v>
      </c>
      <c r="Q9" s="303">
        <f>MAX(G9:J9)</f>
        <v>0</v>
      </c>
    </row>
    <row r="10" spans="1:17" ht="15.75">
      <c r="A10" s="696"/>
      <c r="B10" s="9"/>
      <c r="C10" s="9"/>
      <c r="D10" s="305"/>
      <c r="E10" s="305"/>
      <c r="F10" s="305"/>
      <c r="G10" s="9"/>
      <c r="H10" s="305"/>
      <c r="I10" s="305"/>
      <c r="J10" s="305"/>
      <c r="K10" s="9"/>
      <c r="L10" s="305"/>
      <c r="M10" s="305"/>
      <c r="N10" s="305"/>
      <c r="O10" s="298"/>
      <c r="P10" s="34"/>
      <c r="Q10" s="298"/>
    </row>
    <row r="11" spans="1:15" ht="15">
      <c r="A11" s="364" t="s">
        <v>112</v>
      </c>
      <c r="B11" s="102"/>
      <c r="C11" s="102"/>
      <c r="D11" s="102"/>
      <c r="E11" s="102"/>
      <c r="F11" s="102"/>
      <c r="G11" s="17"/>
      <c r="H11" s="17"/>
      <c r="I11" s="17"/>
      <c r="J11" s="17"/>
      <c r="K11" s="17"/>
      <c r="L11" s="17"/>
      <c r="M11" s="17"/>
      <c r="N11" s="17"/>
      <c r="O11" s="102"/>
    </row>
    <row r="12" spans="1:15" ht="15">
      <c r="A12" s="365" t="s">
        <v>250</v>
      </c>
      <c r="B12" s="102"/>
      <c r="C12" s="102"/>
      <c r="D12" s="102"/>
      <c r="E12" s="102"/>
      <c r="F12" s="102"/>
      <c r="G12" s="205"/>
      <c r="H12" s="205"/>
      <c r="I12" s="205"/>
      <c r="J12" s="205"/>
      <c r="K12" s="205"/>
      <c r="L12" s="205"/>
      <c r="M12" s="205"/>
      <c r="N12" s="205"/>
      <c r="O12" s="102"/>
    </row>
    <row r="13" spans="1:15" ht="15">
      <c r="A13" s="366" t="s">
        <v>251</v>
      </c>
      <c r="B13" s="102"/>
      <c r="C13" s="102"/>
      <c r="D13" s="102"/>
      <c r="E13" s="102"/>
      <c r="F13" s="102"/>
      <c r="G13" s="205"/>
      <c r="H13" s="205"/>
      <c r="I13" s="205"/>
      <c r="J13" s="205"/>
      <c r="K13" s="205"/>
      <c r="L13" s="205"/>
      <c r="M13" s="205"/>
      <c r="N13" s="205"/>
      <c r="O13" s="102"/>
    </row>
    <row r="14" spans="1:15" ht="15">
      <c r="A14" s="367" t="s">
        <v>252</v>
      </c>
      <c r="B14" s="102"/>
      <c r="C14" s="102"/>
      <c r="D14" s="102"/>
      <c r="E14" s="102"/>
      <c r="F14" s="102"/>
      <c r="G14" s="205"/>
      <c r="H14" s="205"/>
      <c r="I14" s="205"/>
      <c r="J14" s="205"/>
      <c r="K14" s="205"/>
      <c r="L14" s="205"/>
      <c r="M14" s="205"/>
      <c r="N14" s="205"/>
      <c r="O14" s="102"/>
    </row>
    <row r="15" spans="1:15" ht="15">
      <c r="A15" s="367" t="s">
        <v>253</v>
      </c>
      <c r="B15" s="102"/>
      <c r="C15" s="102"/>
      <c r="D15" s="102"/>
      <c r="E15" s="102"/>
      <c r="F15" s="102"/>
      <c r="G15" s="206"/>
      <c r="H15" s="206"/>
      <c r="I15" s="206"/>
      <c r="J15" s="206"/>
      <c r="K15" s="206"/>
      <c r="L15" s="206"/>
      <c r="M15" s="206"/>
      <c r="N15" s="206"/>
      <c r="O15" s="102"/>
    </row>
    <row r="16" spans="1:15" ht="15">
      <c r="A16" s="368" t="s">
        <v>268</v>
      </c>
      <c r="B16" s="88"/>
      <c r="C16" s="88"/>
      <c r="D16" s="88"/>
      <c r="E16" s="88"/>
      <c r="F16" s="88"/>
      <c r="G16" s="235"/>
      <c r="H16" s="235"/>
      <c r="I16" s="235"/>
      <c r="J16" s="235"/>
      <c r="K16" s="235"/>
      <c r="L16" s="235"/>
      <c r="M16" s="235"/>
      <c r="N16" s="235"/>
      <c r="O16" s="88"/>
    </row>
    <row r="17" spans="1:15" ht="15">
      <c r="A17" s="369" t="s">
        <v>103</v>
      </c>
      <c r="B17" s="163"/>
      <c r="C17" s="163"/>
      <c r="D17" s="163"/>
      <c r="E17" s="163"/>
      <c r="F17" s="163"/>
      <c r="G17" s="235"/>
      <c r="H17" s="235"/>
      <c r="I17" s="235"/>
      <c r="J17" s="235"/>
      <c r="K17" s="235"/>
      <c r="L17" s="235"/>
      <c r="M17" s="235"/>
      <c r="N17" s="235"/>
      <c r="O17" s="163"/>
    </row>
    <row r="18" spans="1:15" ht="15">
      <c r="A18" s="368" t="s">
        <v>140</v>
      </c>
      <c r="B18" s="88"/>
      <c r="C18" s="88"/>
      <c r="D18" s="88"/>
      <c r="E18" s="88"/>
      <c r="F18" s="88"/>
      <c r="G18" s="235"/>
      <c r="H18" s="235"/>
      <c r="I18" s="235"/>
      <c r="J18" s="235"/>
      <c r="K18" s="235"/>
      <c r="L18" s="235"/>
      <c r="M18" s="235"/>
      <c r="N18" s="235"/>
      <c r="O18" s="88"/>
    </row>
    <row r="19" spans="1:15" ht="15">
      <c r="A19" s="392" t="s">
        <v>255</v>
      </c>
      <c r="B19" s="102"/>
      <c r="C19" s="102"/>
      <c r="D19" s="102"/>
      <c r="E19" s="102"/>
      <c r="F19" s="102"/>
      <c r="G19" s="235"/>
      <c r="H19" s="235"/>
      <c r="I19" s="235"/>
      <c r="J19" s="235"/>
      <c r="K19" s="235"/>
      <c r="L19" s="235"/>
      <c r="M19" s="235"/>
      <c r="N19" s="235"/>
      <c r="O19" s="102"/>
    </row>
    <row r="20" spans="1:15" ht="15">
      <c r="A20" s="392" t="s">
        <v>256</v>
      </c>
      <c r="B20" s="102"/>
      <c r="C20" s="102"/>
      <c r="D20" s="102"/>
      <c r="E20" s="102"/>
      <c r="F20" s="102"/>
      <c r="G20" s="235"/>
      <c r="H20" s="235"/>
      <c r="I20" s="235"/>
      <c r="J20" s="235"/>
      <c r="K20" s="235"/>
      <c r="L20" s="235"/>
      <c r="M20" s="235"/>
      <c r="N20" s="235"/>
      <c r="O20" s="102"/>
    </row>
    <row r="21" spans="1:15" ht="15">
      <c r="A21" s="392" t="s">
        <v>257</v>
      </c>
      <c r="B21" s="102"/>
      <c r="C21" s="102"/>
      <c r="D21" s="102"/>
      <c r="E21" s="102"/>
      <c r="F21" s="102"/>
      <c r="G21" s="205"/>
      <c r="H21" s="205"/>
      <c r="I21" s="205"/>
      <c r="J21" s="205"/>
      <c r="K21" s="205"/>
      <c r="L21" s="205"/>
      <c r="M21" s="205"/>
      <c r="N21" s="205"/>
      <c r="O21" s="102"/>
    </row>
    <row r="22" spans="1:15" ht="15">
      <c r="A22" s="204" t="s">
        <v>145</v>
      </c>
      <c r="B22" s="102"/>
      <c r="C22" s="102"/>
      <c r="D22" s="102"/>
      <c r="E22" s="102"/>
      <c r="F22" s="102"/>
      <c r="G22" s="9"/>
      <c r="H22" s="9"/>
      <c r="I22" s="9"/>
      <c r="J22" s="9"/>
      <c r="K22" s="9"/>
      <c r="L22" s="9"/>
      <c r="M22" s="9"/>
      <c r="N22" s="9"/>
      <c r="O22" s="102"/>
    </row>
    <row r="23" spans="1:15" ht="15">
      <c r="A23" s="204" t="s">
        <v>146</v>
      </c>
      <c r="B23" s="102"/>
      <c r="C23" s="102"/>
      <c r="D23" s="102"/>
      <c r="E23" s="102"/>
      <c r="F23" s="102"/>
      <c r="G23" s="205"/>
      <c r="H23" s="205"/>
      <c r="I23" s="205"/>
      <c r="J23" s="205"/>
      <c r="K23" s="205"/>
      <c r="L23" s="205"/>
      <c r="M23" s="205"/>
      <c r="N23" s="205"/>
      <c r="O23" s="102"/>
    </row>
    <row r="24" spans="1:15" ht="15">
      <c r="A24" s="204" t="s">
        <v>430</v>
      </c>
      <c r="B24" s="102"/>
      <c r="C24" s="102"/>
      <c r="D24" s="102"/>
      <c r="E24" s="102"/>
      <c r="F24" s="102"/>
      <c r="G24" s="205"/>
      <c r="H24" s="205"/>
      <c r="I24" s="205"/>
      <c r="J24" s="205"/>
      <c r="K24" s="205"/>
      <c r="L24" s="205"/>
      <c r="M24" s="205"/>
      <c r="N24" s="205"/>
      <c r="O24" s="102"/>
    </row>
    <row r="25" spans="1:15" ht="15">
      <c r="A25" s="12"/>
      <c r="B25" s="19"/>
      <c r="C25" s="19"/>
      <c r="D25" s="102"/>
      <c r="E25" s="102"/>
      <c r="F25" s="102"/>
      <c r="G25" s="205"/>
      <c r="H25" s="205"/>
      <c r="I25" s="205"/>
      <c r="J25" s="205"/>
      <c r="K25" s="205"/>
      <c r="L25" s="205"/>
      <c r="M25" s="205"/>
      <c r="N25" s="205"/>
      <c r="O25" s="102"/>
    </row>
  </sheetData>
  <sheetProtection/>
  <mergeCells count="8">
    <mergeCell ref="A1:Q1"/>
    <mergeCell ref="A2:A3"/>
    <mergeCell ref="B2:B3"/>
    <mergeCell ref="E2:E3"/>
    <mergeCell ref="F2:F3"/>
    <mergeCell ref="O2:O3"/>
    <mergeCell ref="P2:P3"/>
    <mergeCell ref="Q2:Q3"/>
  </mergeCells>
  <conditionalFormatting sqref="P5:Q10">
    <cfRule type="cellIs" priority="1" dxfId="0" operator="lessThanOrEqual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5"/>
  <sheetViews>
    <sheetView zoomScale="90" zoomScaleNormal="90" workbookViewId="0" topLeftCell="A1">
      <selection activeCell="A31" sqref="A31"/>
    </sheetView>
  </sheetViews>
  <sheetFormatPr defaultColWidth="8.88671875" defaultRowHeight="15"/>
  <cols>
    <col min="1" max="1" width="19.6640625" style="609" customWidth="1"/>
    <col min="2" max="2" width="12.6640625" style="0" customWidth="1"/>
    <col min="6" max="6" width="10.4453125" style="0" bestFit="1" customWidth="1"/>
  </cols>
  <sheetData>
    <row r="1" spans="1:17" s="248" customFormat="1" ht="29.25" customHeight="1" thickBot="1">
      <c r="A1" s="1132" t="s">
        <v>238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134"/>
    </row>
    <row r="2" spans="1:17" s="609" customFormat="1" ht="53.25" thickBot="1">
      <c r="A2" s="983" t="s">
        <v>13</v>
      </c>
      <c r="B2" s="1015" t="s">
        <v>11</v>
      </c>
      <c r="C2" s="399" t="s">
        <v>258</v>
      </c>
      <c r="D2" s="407" t="s">
        <v>259</v>
      </c>
      <c r="E2" s="1035" t="s">
        <v>260</v>
      </c>
      <c r="F2" s="983" t="s">
        <v>261</v>
      </c>
      <c r="G2" s="385" t="s">
        <v>242</v>
      </c>
      <c r="H2" s="386" t="s">
        <v>263</v>
      </c>
      <c r="I2" s="386" t="s">
        <v>318</v>
      </c>
      <c r="J2" s="685" t="s">
        <v>331</v>
      </c>
      <c r="K2" s="355" t="s">
        <v>350</v>
      </c>
      <c r="L2" s="355" t="s">
        <v>245</v>
      </c>
      <c r="M2" s="355" t="s">
        <v>246</v>
      </c>
      <c r="N2" s="383" t="s">
        <v>247</v>
      </c>
      <c r="O2" s="998" t="s">
        <v>107</v>
      </c>
      <c r="P2" s="1106" t="s">
        <v>109</v>
      </c>
      <c r="Q2" s="1002" t="s">
        <v>108</v>
      </c>
    </row>
    <row r="3" spans="1:17" s="609" customFormat="1" ht="42" customHeight="1" thickBot="1">
      <c r="A3" s="984"/>
      <c r="B3" s="1117"/>
      <c r="C3" s="382" t="s">
        <v>101</v>
      </c>
      <c r="D3" s="382">
        <v>0.95</v>
      </c>
      <c r="E3" s="1036"/>
      <c r="F3" s="984"/>
      <c r="G3" s="377" t="s">
        <v>298</v>
      </c>
      <c r="H3" s="358" t="s">
        <v>303</v>
      </c>
      <c r="I3" s="386" t="s">
        <v>317</v>
      </c>
      <c r="J3" s="383" t="s">
        <v>328</v>
      </c>
      <c r="K3" s="386" t="s">
        <v>241</v>
      </c>
      <c r="L3" s="386" t="s">
        <v>241</v>
      </c>
      <c r="M3" s="386" t="s">
        <v>241</v>
      </c>
      <c r="N3" s="383" t="s">
        <v>241</v>
      </c>
      <c r="O3" s="1120"/>
      <c r="P3" s="1135"/>
      <c r="Q3" s="1003"/>
    </row>
    <row r="4" spans="1:17" ht="15" hidden="1">
      <c r="A4" s="359" t="s">
        <v>71</v>
      </c>
      <c r="B4" s="798"/>
      <c r="C4" s="100" t="s">
        <v>100</v>
      </c>
      <c r="D4" s="100">
        <v>0.95</v>
      </c>
      <c r="E4" s="616"/>
      <c r="F4" s="603"/>
      <c r="G4" s="799"/>
      <c r="H4" s="47"/>
      <c r="I4" s="617"/>
      <c r="J4" s="801"/>
      <c r="K4" s="617"/>
      <c r="L4" s="40"/>
      <c r="M4" s="40"/>
      <c r="N4" s="802"/>
      <c r="O4" s="803"/>
      <c r="P4" s="804"/>
      <c r="Q4" s="66"/>
    </row>
    <row r="5" spans="1:17" s="2" customFormat="1" ht="12">
      <c r="A5" s="690" t="s">
        <v>170</v>
      </c>
      <c r="B5" s="699" t="s">
        <v>178</v>
      </c>
      <c r="C5" s="50"/>
      <c r="D5" s="50"/>
      <c r="E5" s="50"/>
      <c r="F5" s="68"/>
      <c r="G5" s="800" t="s">
        <v>147</v>
      </c>
      <c r="H5" s="415" t="s">
        <v>147</v>
      </c>
      <c r="I5" s="215" t="s">
        <v>147</v>
      </c>
      <c r="J5" s="215" t="s">
        <v>147</v>
      </c>
      <c r="K5" s="215" t="s">
        <v>147</v>
      </c>
      <c r="L5" s="215"/>
      <c r="M5" s="215"/>
      <c r="N5" s="703"/>
      <c r="O5" s="704">
        <f>MIN(G5:K5)</f>
        <v>0</v>
      </c>
      <c r="P5" s="805" t="e">
        <f>(G5+H5+I5+J5)/4</f>
        <v>#VALUE!</v>
      </c>
      <c r="Q5" s="68">
        <f>MAX(G5:J5)</f>
        <v>0</v>
      </c>
    </row>
    <row r="6" spans="1:17" s="2" customFormat="1" ht="12">
      <c r="A6" s="691" t="s">
        <v>171</v>
      </c>
      <c r="B6" s="53" t="s">
        <v>177</v>
      </c>
      <c r="C6" s="50"/>
      <c r="D6" s="50"/>
      <c r="E6" s="50"/>
      <c r="F6" s="68"/>
      <c r="G6" s="215" t="s">
        <v>147</v>
      </c>
      <c r="H6" s="215" t="s">
        <v>147</v>
      </c>
      <c r="I6" s="215" t="s">
        <v>147</v>
      </c>
      <c r="J6" s="215" t="s">
        <v>147</v>
      </c>
      <c r="K6" s="215" t="s">
        <v>147</v>
      </c>
      <c r="L6" s="215"/>
      <c r="M6" s="215"/>
      <c r="N6" s="215"/>
      <c r="O6" s="67">
        <f>MIN(G6:J6)</f>
        <v>0</v>
      </c>
      <c r="P6" s="51" t="e">
        <f>(G6+H6+I6+J6)/4</f>
        <v>#VALUE!</v>
      </c>
      <c r="Q6" s="68">
        <f>MAX(G6:J6)</f>
        <v>0</v>
      </c>
    </row>
    <row r="7" spans="1:17" s="2" customFormat="1" ht="24">
      <c r="A7" s="626" t="s">
        <v>180</v>
      </c>
      <c r="B7" s="53" t="s">
        <v>177</v>
      </c>
      <c r="C7" s="53"/>
      <c r="D7" s="53"/>
      <c r="E7" s="53"/>
      <c r="F7" s="70"/>
      <c r="G7" s="215" t="s">
        <v>147</v>
      </c>
      <c r="H7" s="215" t="s">
        <v>147</v>
      </c>
      <c r="I7" s="215" t="s">
        <v>147</v>
      </c>
      <c r="J7" s="215" t="s">
        <v>147</v>
      </c>
      <c r="K7" s="215" t="s">
        <v>147</v>
      </c>
      <c r="L7" s="215"/>
      <c r="M7" s="215"/>
      <c r="N7" s="215"/>
      <c r="O7" s="67">
        <f>MIN(G7:J7)</f>
        <v>0</v>
      </c>
      <c r="P7" s="51" t="e">
        <f>(G7+H7+I7+J7)/4</f>
        <v>#VALUE!</v>
      </c>
      <c r="Q7" s="68">
        <f>MAX(G7:J7)</f>
        <v>0</v>
      </c>
    </row>
    <row r="8" spans="1:17" s="2" customFormat="1" ht="12">
      <c r="A8" s="329" t="s">
        <v>30</v>
      </c>
      <c r="B8" s="53" t="s">
        <v>177</v>
      </c>
      <c r="C8" s="53"/>
      <c r="D8" s="53">
        <v>0.9</v>
      </c>
      <c r="E8" s="53"/>
      <c r="F8" s="70"/>
      <c r="G8" s="215" t="s">
        <v>147</v>
      </c>
      <c r="H8" s="215" t="s">
        <v>147</v>
      </c>
      <c r="I8" s="215" t="s">
        <v>147</v>
      </c>
      <c r="J8" s="215" t="s">
        <v>147</v>
      </c>
      <c r="K8" s="215" t="s">
        <v>147</v>
      </c>
      <c r="L8" s="215"/>
      <c r="M8" s="215"/>
      <c r="N8" s="215"/>
      <c r="O8" s="67">
        <f>MIN(G8:J8)</f>
        <v>0</v>
      </c>
      <c r="P8" s="51" t="e">
        <f>(G8+H8+I8+J8)/4</f>
        <v>#VALUE!</v>
      </c>
      <c r="Q8" s="68">
        <f>MAX(G8:J8)</f>
        <v>0</v>
      </c>
    </row>
    <row r="9" spans="1:17" s="2" customFormat="1" ht="12.75" thickBot="1">
      <c r="A9" s="705" t="s">
        <v>181</v>
      </c>
      <c r="B9" s="304" t="s">
        <v>177</v>
      </c>
      <c r="C9" s="304"/>
      <c r="D9" s="304"/>
      <c r="E9" s="232"/>
      <c r="F9" s="306"/>
      <c r="G9" s="295" t="s">
        <v>147</v>
      </c>
      <c r="H9" s="295" t="s">
        <v>147</v>
      </c>
      <c r="I9" s="215" t="s">
        <v>147</v>
      </c>
      <c r="J9" s="215" t="s">
        <v>147</v>
      </c>
      <c r="K9" s="215" t="s">
        <v>147</v>
      </c>
      <c r="L9" s="295"/>
      <c r="M9" s="307"/>
      <c r="N9" s="308"/>
      <c r="O9" s="309">
        <f>MIN(G9:J9)</f>
        <v>0</v>
      </c>
      <c r="P9" s="310" t="e">
        <f>(G9+H9+I9+J9)/4</f>
        <v>#VALUE!</v>
      </c>
      <c r="Q9" s="303">
        <f>MAX(G9:J9)</f>
        <v>0</v>
      </c>
    </row>
    <row r="10" spans="1:17" s="2" customFormat="1" ht="12">
      <c r="A10" s="706"/>
      <c r="B10" s="305"/>
      <c r="C10" s="305"/>
      <c r="D10" s="305"/>
      <c r="E10" s="9"/>
      <c r="F10" s="9"/>
      <c r="G10" s="305"/>
      <c r="H10" s="305"/>
      <c r="I10" s="305"/>
      <c r="J10" s="305"/>
      <c r="K10" s="305"/>
      <c r="L10" s="305"/>
      <c r="M10" s="9"/>
      <c r="N10" s="9"/>
      <c r="O10" s="298"/>
      <c r="P10" s="311"/>
      <c r="Q10" s="298"/>
    </row>
    <row r="11" spans="1:15" ht="15">
      <c r="A11" s="364" t="s">
        <v>112</v>
      </c>
      <c r="B11" s="102"/>
      <c r="C11" s="102"/>
      <c r="D11" s="102"/>
      <c r="E11" s="102"/>
      <c r="F11" s="102"/>
      <c r="G11" s="17"/>
      <c r="H11" s="17"/>
      <c r="I11" s="17"/>
      <c r="J11" s="17"/>
      <c r="K11" s="17"/>
      <c r="L11" s="17"/>
      <c r="M11" s="17"/>
      <c r="N11" s="17"/>
      <c r="O11" s="102"/>
    </row>
    <row r="12" spans="1:15" ht="15">
      <c r="A12" s="365" t="s">
        <v>250</v>
      </c>
      <c r="B12" s="102"/>
      <c r="C12" s="102"/>
      <c r="D12" s="102"/>
      <c r="E12" s="102"/>
      <c r="F12" s="102"/>
      <c r="G12" s="205"/>
      <c r="H12" s="205"/>
      <c r="I12" s="205"/>
      <c r="J12" s="205"/>
      <c r="K12" s="205"/>
      <c r="L12" s="205"/>
      <c r="M12" s="205"/>
      <c r="N12" s="205"/>
      <c r="O12" s="102"/>
    </row>
    <row r="13" spans="1:15" ht="15">
      <c r="A13" s="366" t="s">
        <v>251</v>
      </c>
      <c r="B13" s="102"/>
      <c r="C13" s="102"/>
      <c r="D13" s="102"/>
      <c r="E13" s="102"/>
      <c r="F13" s="102"/>
      <c r="G13" s="205"/>
      <c r="H13" s="205"/>
      <c r="I13" s="205"/>
      <c r="J13" s="205"/>
      <c r="K13" s="205"/>
      <c r="L13" s="205"/>
      <c r="M13" s="205"/>
      <c r="N13" s="205"/>
      <c r="O13" s="102"/>
    </row>
    <row r="14" spans="1:15" ht="15">
      <c r="A14" s="367" t="s">
        <v>252</v>
      </c>
      <c r="B14" s="102"/>
      <c r="C14" s="102"/>
      <c r="D14" s="102"/>
      <c r="E14" s="102"/>
      <c r="F14" s="102"/>
      <c r="G14" s="205"/>
      <c r="H14" s="205"/>
      <c r="I14" s="205"/>
      <c r="J14" s="205"/>
      <c r="K14" s="205"/>
      <c r="L14" s="205"/>
      <c r="M14" s="205"/>
      <c r="N14" s="205"/>
      <c r="O14" s="102"/>
    </row>
    <row r="15" spans="1:15" ht="15">
      <c r="A15" s="367" t="s">
        <v>253</v>
      </c>
      <c r="B15" s="102"/>
      <c r="C15" s="102"/>
      <c r="D15" s="102"/>
      <c r="E15" s="102"/>
      <c r="F15" s="102"/>
      <c r="G15" s="206"/>
      <c r="H15" s="206"/>
      <c r="I15" s="206"/>
      <c r="J15" s="206"/>
      <c r="K15" s="206"/>
      <c r="L15" s="206"/>
      <c r="M15" s="206"/>
      <c r="N15" s="206"/>
      <c r="O15" s="102"/>
    </row>
    <row r="16" spans="1:15" ht="15">
      <c r="A16" s="368" t="s">
        <v>268</v>
      </c>
      <c r="B16" s="88"/>
      <c r="C16" s="88"/>
      <c r="D16" s="88"/>
      <c r="E16" s="88"/>
      <c r="F16" s="88"/>
      <c r="G16" s="235"/>
      <c r="H16" s="235"/>
      <c r="I16" s="235"/>
      <c r="J16" s="235"/>
      <c r="K16" s="235"/>
      <c r="L16" s="235"/>
      <c r="M16" s="235"/>
      <c r="N16" s="235"/>
      <c r="O16" s="88"/>
    </row>
    <row r="17" spans="1:15" ht="15">
      <c r="A17" s="369" t="s">
        <v>103</v>
      </c>
      <c r="B17" s="163"/>
      <c r="C17" s="163"/>
      <c r="D17" s="163"/>
      <c r="E17" s="163"/>
      <c r="F17" s="163"/>
      <c r="G17" s="235"/>
      <c r="H17" s="235"/>
      <c r="I17" s="235"/>
      <c r="J17" s="235"/>
      <c r="K17" s="235"/>
      <c r="L17" s="235"/>
      <c r="M17" s="235"/>
      <c r="N17" s="235"/>
      <c r="O17" s="163"/>
    </row>
    <row r="18" spans="1:15" ht="15">
      <c r="A18" s="368" t="s">
        <v>140</v>
      </c>
      <c r="B18" s="88"/>
      <c r="C18" s="88"/>
      <c r="D18" s="88"/>
      <c r="E18" s="88"/>
      <c r="F18" s="88"/>
      <c r="G18" s="235"/>
      <c r="H18" s="235"/>
      <c r="I18" s="235"/>
      <c r="J18" s="235"/>
      <c r="K18" s="235"/>
      <c r="L18" s="235"/>
      <c r="M18" s="235"/>
      <c r="N18" s="235"/>
      <c r="O18" s="88"/>
    </row>
    <row r="19" spans="1:15" ht="15">
      <c r="A19" s="392" t="s">
        <v>255</v>
      </c>
      <c r="B19" s="102"/>
      <c r="C19" s="102"/>
      <c r="D19" s="102"/>
      <c r="E19" s="102"/>
      <c r="F19" s="102"/>
      <c r="G19" s="235"/>
      <c r="H19" s="235"/>
      <c r="I19" s="235"/>
      <c r="J19" s="235"/>
      <c r="K19" s="235"/>
      <c r="L19" s="235"/>
      <c r="M19" s="235"/>
      <c r="N19" s="235"/>
      <c r="O19" s="102"/>
    </row>
    <row r="20" spans="1:15" ht="15">
      <c r="A20" s="392" t="s">
        <v>256</v>
      </c>
      <c r="B20" s="102"/>
      <c r="C20" s="102"/>
      <c r="D20" s="102"/>
      <c r="E20" s="102"/>
      <c r="F20" s="102"/>
      <c r="G20" s="235"/>
      <c r="H20" s="235"/>
      <c r="I20" s="235"/>
      <c r="J20" s="235"/>
      <c r="K20" s="235"/>
      <c r="L20" s="235"/>
      <c r="M20" s="235"/>
      <c r="N20" s="235"/>
      <c r="O20" s="102"/>
    </row>
    <row r="21" spans="1:15" ht="15">
      <c r="A21" s="392" t="s">
        <v>257</v>
      </c>
      <c r="B21" s="102"/>
      <c r="C21" s="102"/>
      <c r="D21" s="102"/>
      <c r="E21" s="102"/>
      <c r="F21" s="102"/>
      <c r="G21" s="205"/>
      <c r="H21" s="205"/>
      <c r="I21" s="205"/>
      <c r="J21" s="205"/>
      <c r="K21" s="205"/>
      <c r="L21" s="205"/>
      <c r="M21" s="205"/>
      <c r="N21" s="205"/>
      <c r="O21" s="102"/>
    </row>
    <row r="22" spans="1:15" ht="15">
      <c r="A22" s="204" t="s">
        <v>145</v>
      </c>
      <c r="B22" s="102"/>
      <c r="C22" s="102"/>
      <c r="D22" s="102"/>
      <c r="E22" s="102"/>
      <c r="F22" s="102"/>
      <c r="G22" s="9"/>
      <c r="H22" s="9"/>
      <c r="I22" s="9"/>
      <c r="J22" s="9"/>
      <c r="K22" s="9"/>
      <c r="L22" s="9"/>
      <c r="M22" s="9"/>
      <c r="N22" s="9"/>
      <c r="O22" s="102"/>
    </row>
    <row r="23" spans="1:15" ht="15">
      <c r="A23" s="204" t="s">
        <v>146</v>
      </c>
      <c r="B23" s="102"/>
      <c r="C23" s="102"/>
      <c r="D23" s="102"/>
      <c r="E23" s="102"/>
      <c r="F23" s="102"/>
      <c r="G23" s="205"/>
      <c r="H23" s="205"/>
      <c r="I23" s="205"/>
      <c r="J23" s="205"/>
      <c r="K23" s="205"/>
      <c r="L23" s="205"/>
      <c r="M23" s="205"/>
      <c r="N23" s="205"/>
      <c r="O23" s="102"/>
    </row>
    <row r="24" spans="1:15" ht="15">
      <c r="A24" s="204" t="s">
        <v>430</v>
      </c>
      <c r="B24" s="102"/>
      <c r="C24" s="102"/>
      <c r="D24" s="102"/>
      <c r="E24" s="102"/>
      <c r="F24" s="102"/>
      <c r="G24" s="205"/>
      <c r="H24" s="205"/>
      <c r="I24" s="205"/>
      <c r="J24" s="205"/>
      <c r="K24" s="205"/>
      <c r="L24" s="205"/>
      <c r="M24" s="205"/>
      <c r="N24" s="205"/>
      <c r="O24" s="102"/>
    </row>
    <row r="25" spans="1:15" ht="15">
      <c r="A25" s="12"/>
      <c r="B25" s="19"/>
      <c r="C25" s="19"/>
      <c r="D25" s="102"/>
      <c r="E25" s="102"/>
      <c r="F25" s="102"/>
      <c r="G25" s="205"/>
      <c r="H25" s="205"/>
      <c r="I25" s="205"/>
      <c r="J25" s="205"/>
      <c r="K25" s="205"/>
      <c r="L25" s="205"/>
      <c r="M25" s="205"/>
      <c r="N25" s="205"/>
      <c r="O25" s="102"/>
    </row>
  </sheetData>
  <sheetProtection/>
  <mergeCells count="8">
    <mergeCell ref="A1:Q1"/>
    <mergeCell ref="A2:A3"/>
    <mergeCell ref="B2:B3"/>
    <mergeCell ref="E2:E3"/>
    <mergeCell ref="F2:F3"/>
    <mergeCell ref="O2:O3"/>
    <mergeCell ref="P2:P3"/>
    <mergeCell ref="Q2:Q3"/>
  </mergeCells>
  <conditionalFormatting sqref="P5:Q10">
    <cfRule type="cellIs" priority="1" dxfId="0" operator="lessThanOrEqual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zoomScale="90" zoomScaleNormal="90" zoomScaleSheetLayoutView="82" workbookViewId="0" topLeftCell="A1">
      <selection activeCell="A1" sqref="A1:Q1"/>
    </sheetView>
  </sheetViews>
  <sheetFormatPr defaultColWidth="8.88671875" defaultRowHeight="15"/>
  <cols>
    <col min="1" max="1" width="26.6640625" style="609" customWidth="1"/>
    <col min="3" max="3" width="13.4453125" style="0" bestFit="1" customWidth="1"/>
    <col min="6" max="7" width="10.4453125" style="0" customWidth="1"/>
  </cols>
  <sheetData>
    <row r="1" spans="1:17" s="248" customFormat="1" ht="26.25" customHeight="1" thickBot="1">
      <c r="A1" s="1013" t="s">
        <v>222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</row>
    <row r="2" spans="1:18" s="609" customFormat="1" ht="40.5" thickBot="1">
      <c r="A2" s="983" t="s">
        <v>13</v>
      </c>
      <c r="B2" s="1015" t="s">
        <v>11</v>
      </c>
      <c r="C2" s="399" t="s">
        <v>258</v>
      </c>
      <c r="D2" s="379" t="s">
        <v>259</v>
      </c>
      <c r="E2" s="1017" t="s">
        <v>260</v>
      </c>
      <c r="F2" s="983" t="s">
        <v>261</v>
      </c>
      <c r="G2" s="383" t="s">
        <v>242</v>
      </c>
      <c r="H2" s="386" t="s">
        <v>243</v>
      </c>
      <c r="I2" s="386" t="s">
        <v>309</v>
      </c>
      <c r="J2" s="357" t="s">
        <v>326</v>
      </c>
      <c r="K2" s="386" t="s">
        <v>408</v>
      </c>
      <c r="L2" s="385" t="s">
        <v>245</v>
      </c>
      <c r="M2" s="386" t="s">
        <v>246</v>
      </c>
      <c r="N2" s="357" t="s">
        <v>247</v>
      </c>
      <c r="O2" s="1002" t="s">
        <v>107</v>
      </c>
      <c r="P2" s="1019" t="s">
        <v>109</v>
      </c>
      <c r="Q2" s="1002" t="s">
        <v>108</v>
      </c>
      <c r="R2" s="205"/>
    </row>
    <row r="3" spans="1:18" s="609" customFormat="1" ht="40.5" customHeight="1" thickBot="1">
      <c r="A3" s="1014"/>
      <c r="B3" s="1016"/>
      <c r="C3" s="912" t="s">
        <v>101</v>
      </c>
      <c r="D3" s="419">
        <v>0.95</v>
      </c>
      <c r="E3" s="1018"/>
      <c r="F3" s="984"/>
      <c r="G3" s="386" t="s">
        <v>302</v>
      </c>
      <c r="H3" s="386" t="s">
        <v>303</v>
      </c>
      <c r="I3" s="386" t="s">
        <v>310</v>
      </c>
      <c r="J3" s="385" t="s">
        <v>328</v>
      </c>
      <c r="K3" s="386" t="s">
        <v>412</v>
      </c>
      <c r="L3" s="386" t="s">
        <v>241</v>
      </c>
      <c r="M3" s="385" t="s">
        <v>241</v>
      </c>
      <c r="N3" s="386" t="s">
        <v>241</v>
      </c>
      <c r="O3" s="1003"/>
      <c r="P3" s="1020"/>
      <c r="Q3" s="1003"/>
      <c r="R3" s="205"/>
    </row>
    <row r="4" spans="1:18" ht="0.75" customHeight="1" thickBot="1">
      <c r="A4" s="359" t="s">
        <v>71</v>
      </c>
      <c r="B4" s="36"/>
      <c r="C4" s="577" t="s">
        <v>100</v>
      </c>
      <c r="D4" s="100">
        <v>0.95</v>
      </c>
      <c r="E4" s="233"/>
      <c r="F4" s="607"/>
      <c r="G4" s="40"/>
      <c r="H4" s="40"/>
      <c r="I4" s="40"/>
      <c r="J4" s="47"/>
      <c r="K4" s="40"/>
      <c r="L4" s="40"/>
      <c r="M4" s="47"/>
      <c r="N4" s="40"/>
      <c r="O4" s="580"/>
      <c r="P4" s="605"/>
      <c r="Q4" s="66"/>
      <c r="R4" s="102"/>
    </row>
    <row r="5" spans="1:18" ht="15">
      <c r="A5" s="420"/>
      <c r="B5" s="197"/>
      <c r="C5" s="578"/>
      <c r="D5" s="202"/>
      <c r="E5" s="410"/>
      <c r="F5" s="608"/>
      <c r="G5" s="219"/>
      <c r="H5" s="219"/>
      <c r="I5" s="219"/>
      <c r="J5" s="384"/>
      <c r="K5" s="219"/>
      <c r="L5" s="219"/>
      <c r="M5" s="384"/>
      <c r="N5" s="219"/>
      <c r="O5" s="612"/>
      <c r="P5" s="707"/>
      <c r="Q5" s="113"/>
      <c r="R5" s="102"/>
    </row>
    <row r="6" spans="1:18" ht="15">
      <c r="A6" s="360" t="s">
        <v>409</v>
      </c>
      <c r="B6" s="50" t="s">
        <v>35</v>
      </c>
      <c r="C6" s="50"/>
      <c r="D6" s="50"/>
      <c r="E6" s="50"/>
      <c r="F6" s="68"/>
      <c r="G6" s="215" t="s">
        <v>147</v>
      </c>
      <c r="H6" s="215" t="s">
        <v>147</v>
      </c>
      <c r="I6" s="215">
        <v>1020</v>
      </c>
      <c r="J6" s="215">
        <v>1160</v>
      </c>
      <c r="K6" s="215">
        <v>970</v>
      </c>
      <c r="L6" s="215"/>
      <c r="M6" s="215"/>
      <c r="N6" s="215"/>
      <c r="O6" s="67">
        <f>MIN(G6:N6)</f>
        <v>970</v>
      </c>
      <c r="P6" s="51">
        <f>AVERAGE(G6:N6)</f>
        <v>1050</v>
      </c>
      <c r="Q6" s="68">
        <f>MAX(G6:N6)</f>
        <v>1160</v>
      </c>
      <c r="R6" s="102"/>
    </row>
    <row r="7" spans="1:18" ht="15">
      <c r="A7" s="361" t="s">
        <v>16</v>
      </c>
      <c r="B7" s="50" t="s">
        <v>35</v>
      </c>
      <c r="C7" s="50"/>
      <c r="D7" s="50">
        <v>0.055</v>
      </c>
      <c r="E7" s="50"/>
      <c r="F7" s="68"/>
      <c r="G7" s="215" t="s">
        <v>147</v>
      </c>
      <c r="H7" s="215" t="s">
        <v>147</v>
      </c>
      <c r="I7" s="215">
        <v>0.01</v>
      </c>
      <c r="J7" s="215">
        <v>0.11</v>
      </c>
      <c r="K7" s="275">
        <v>0.11</v>
      </c>
      <c r="L7" s="215"/>
      <c r="M7" s="215"/>
      <c r="N7" s="215"/>
      <c r="O7" s="67">
        <f aca="true" t="shared" si="0" ref="O7:O52">MIN(G7:N7)</f>
        <v>0.01</v>
      </c>
      <c r="P7" s="51">
        <f aca="true" t="shared" si="1" ref="P7:P52">AVERAGE(G7:N7)</f>
        <v>0.07666666666666666</v>
      </c>
      <c r="Q7" s="68">
        <f aca="true" t="shared" si="2" ref="Q7:Q52">MAX(G7:N7)</f>
        <v>0.11</v>
      </c>
      <c r="R7" s="102"/>
    </row>
    <row r="8" spans="1:18" ht="15">
      <c r="A8" s="361" t="s">
        <v>370</v>
      </c>
      <c r="B8" s="50" t="s">
        <v>35</v>
      </c>
      <c r="C8" s="50"/>
      <c r="D8" s="50">
        <v>0.055</v>
      </c>
      <c r="E8" s="50"/>
      <c r="F8" s="68"/>
      <c r="G8" s="215" t="s">
        <v>147</v>
      </c>
      <c r="H8" s="215" t="s">
        <v>147</v>
      </c>
      <c r="I8" s="215" t="s">
        <v>147</v>
      </c>
      <c r="J8" s="215" t="s">
        <v>147</v>
      </c>
      <c r="K8" s="215" t="s">
        <v>362</v>
      </c>
      <c r="L8" s="215"/>
      <c r="M8" s="215"/>
      <c r="N8" s="215"/>
      <c r="O8" s="67">
        <f t="shared" si="0"/>
        <v>0</v>
      </c>
      <c r="P8" s="51" t="e">
        <f t="shared" si="1"/>
        <v>#DIV/0!</v>
      </c>
      <c r="Q8" s="68">
        <f t="shared" si="2"/>
        <v>0</v>
      </c>
      <c r="R8" s="102"/>
    </row>
    <row r="9" spans="1:18" ht="15">
      <c r="A9" s="361" t="s">
        <v>375</v>
      </c>
      <c r="B9" s="50" t="s">
        <v>35</v>
      </c>
      <c r="C9" s="53"/>
      <c r="D9" s="53">
        <v>0.9</v>
      </c>
      <c r="E9" s="53"/>
      <c r="F9" s="70"/>
      <c r="G9" s="215" t="s">
        <v>147</v>
      </c>
      <c r="H9" s="215" t="s">
        <v>147</v>
      </c>
      <c r="I9" s="215">
        <v>0.11</v>
      </c>
      <c r="J9" s="215">
        <v>0.01</v>
      </c>
      <c r="K9" s="275">
        <v>19</v>
      </c>
      <c r="L9" s="215"/>
      <c r="M9" s="215"/>
      <c r="N9" s="215"/>
      <c r="O9" s="67">
        <f t="shared" si="0"/>
        <v>0.01</v>
      </c>
      <c r="P9" s="51">
        <f t="shared" si="1"/>
        <v>6.373333333333334</v>
      </c>
      <c r="Q9" s="68">
        <f t="shared" si="2"/>
        <v>19</v>
      </c>
      <c r="R9" s="57"/>
    </row>
    <row r="10" spans="1:18" ht="15">
      <c r="A10" s="361" t="s">
        <v>2</v>
      </c>
      <c r="B10" s="50" t="s">
        <v>35</v>
      </c>
      <c r="C10" s="53"/>
      <c r="D10" s="53">
        <v>0.013</v>
      </c>
      <c r="E10" s="53">
        <v>0.01</v>
      </c>
      <c r="F10" s="70">
        <f>E10*10</f>
        <v>0.1</v>
      </c>
      <c r="G10" s="215" t="s">
        <v>147</v>
      </c>
      <c r="H10" s="215" t="s">
        <v>147</v>
      </c>
      <c r="I10" s="215" t="s">
        <v>47</v>
      </c>
      <c r="J10" s="215">
        <v>0.001</v>
      </c>
      <c r="K10" s="215">
        <v>0.002</v>
      </c>
      <c r="L10" s="215"/>
      <c r="M10" s="215"/>
      <c r="N10" s="215"/>
      <c r="O10" s="67">
        <f t="shared" si="0"/>
        <v>0.001</v>
      </c>
      <c r="P10" s="51">
        <f t="shared" si="1"/>
        <v>0.0015</v>
      </c>
      <c r="Q10" s="68">
        <f t="shared" si="2"/>
        <v>0.002</v>
      </c>
      <c r="R10" s="102"/>
    </row>
    <row r="11" spans="1:18" ht="15">
      <c r="A11" s="361" t="s">
        <v>352</v>
      </c>
      <c r="B11" s="50" t="s">
        <v>35</v>
      </c>
      <c r="C11" s="53"/>
      <c r="D11" s="53">
        <v>0.013</v>
      </c>
      <c r="E11" s="53">
        <v>0.01</v>
      </c>
      <c r="F11" s="70">
        <v>0.1</v>
      </c>
      <c r="G11" s="215" t="s">
        <v>147</v>
      </c>
      <c r="H11" s="215" t="s">
        <v>147</v>
      </c>
      <c r="I11" s="215" t="s">
        <v>147</v>
      </c>
      <c r="J11" s="215" t="s">
        <v>147</v>
      </c>
      <c r="K11" s="215">
        <v>0.002</v>
      </c>
      <c r="L11" s="215"/>
      <c r="M11" s="215"/>
      <c r="N11" s="215"/>
      <c r="O11" s="67">
        <f t="shared" si="0"/>
        <v>0.002</v>
      </c>
      <c r="P11" s="51">
        <f t="shared" si="1"/>
        <v>0.002</v>
      </c>
      <c r="Q11" s="68">
        <f t="shared" si="2"/>
        <v>0.002</v>
      </c>
      <c r="R11" s="102"/>
    </row>
    <row r="12" spans="1:18" ht="15">
      <c r="A12" s="361" t="s">
        <v>3</v>
      </c>
      <c r="B12" s="50" t="s">
        <v>35</v>
      </c>
      <c r="C12" s="53"/>
      <c r="D12" s="53"/>
      <c r="E12" s="53">
        <v>0.7</v>
      </c>
      <c r="F12" s="70"/>
      <c r="G12" s="215" t="s">
        <v>147</v>
      </c>
      <c r="H12" s="215" t="s">
        <v>147</v>
      </c>
      <c r="I12" s="215">
        <v>0.021</v>
      </c>
      <c r="J12" s="215">
        <v>0.024</v>
      </c>
      <c r="K12" s="215">
        <v>0.02</v>
      </c>
      <c r="L12" s="215"/>
      <c r="M12" s="215"/>
      <c r="N12" s="215"/>
      <c r="O12" s="67">
        <f t="shared" si="0"/>
        <v>0.02</v>
      </c>
      <c r="P12" s="51">
        <f t="shared" si="1"/>
        <v>0.021666666666666667</v>
      </c>
      <c r="Q12" s="68">
        <f t="shared" si="2"/>
        <v>0.024</v>
      </c>
      <c r="R12" s="102"/>
    </row>
    <row r="13" spans="1:18" ht="15">
      <c r="A13" s="361" t="s">
        <v>353</v>
      </c>
      <c r="B13" s="50" t="s">
        <v>35</v>
      </c>
      <c r="C13" s="53"/>
      <c r="D13" s="53"/>
      <c r="E13" s="53"/>
      <c r="F13" s="70"/>
      <c r="G13" s="215" t="s">
        <v>147</v>
      </c>
      <c r="H13" s="215" t="s">
        <v>147</v>
      </c>
      <c r="I13" s="215" t="s">
        <v>147</v>
      </c>
      <c r="J13" s="215" t="s">
        <v>147</v>
      </c>
      <c r="K13" s="215">
        <v>0.03</v>
      </c>
      <c r="L13" s="215"/>
      <c r="M13" s="215"/>
      <c r="N13" s="215"/>
      <c r="O13" s="67">
        <f t="shared" si="0"/>
        <v>0.03</v>
      </c>
      <c r="P13" s="51">
        <f t="shared" si="1"/>
        <v>0.03</v>
      </c>
      <c r="Q13" s="68">
        <f t="shared" si="2"/>
        <v>0.03</v>
      </c>
      <c r="R13" s="102"/>
    </row>
    <row r="14" spans="1:18" ht="15">
      <c r="A14" s="361" t="s">
        <v>407</v>
      </c>
      <c r="B14" s="50" t="s">
        <v>35</v>
      </c>
      <c r="C14" s="53"/>
      <c r="D14" s="53"/>
      <c r="E14" s="53"/>
      <c r="F14" s="70"/>
      <c r="G14" s="215" t="s">
        <v>147</v>
      </c>
      <c r="H14" s="215" t="s">
        <v>147</v>
      </c>
      <c r="I14" s="215" t="s">
        <v>14</v>
      </c>
      <c r="J14" s="215" t="s">
        <v>14</v>
      </c>
      <c r="K14" s="215" t="s">
        <v>365</v>
      </c>
      <c r="L14" s="215"/>
      <c r="M14" s="215"/>
      <c r="N14" s="215"/>
      <c r="O14" s="67">
        <f t="shared" si="0"/>
        <v>0</v>
      </c>
      <c r="P14" s="51" t="e">
        <f t="shared" si="1"/>
        <v>#DIV/0!</v>
      </c>
      <c r="Q14" s="68">
        <f t="shared" si="2"/>
        <v>0</v>
      </c>
      <c r="R14" s="13"/>
    </row>
    <row r="15" spans="1:18" ht="15">
      <c r="A15" s="361" t="s">
        <v>4</v>
      </c>
      <c r="B15" s="50" t="s">
        <v>35</v>
      </c>
      <c r="C15" s="53"/>
      <c r="D15" s="53">
        <v>0.0002</v>
      </c>
      <c r="E15" s="53">
        <v>0.002</v>
      </c>
      <c r="F15" s="70">
        <f>E15*10</f>
        <v>0.02</v>
      </c>
      <c r="G15" s="215" t="s">
        <v>147</v>
      </c>
      <c r="H15" s="215" t="s">
        <v>147</v>
      </c>
      <c r="I15" s="215" t="s">
        <v>46</v>
      </c>
      <c r="J15" s="215" t="s">
        <v>46</v>
      </c>
      <c r="K15" s="215" t="s">
        <v>366</v>
      </c>
      <c r="L15" s="215"/>
      <c r="M15" s="215"/>
      <c r="N15" s="215"/>
      <c r="O15" s="67">
        <f t="shared" si="0"/>
        <v>0</v>
      </c>
      <c r="P15" s="51" t="e">
        <f t="shared" si="1"/>
        <v>#DIV/0!</v>
      </c>
      <c r="Q15" s="68">
        <f t="shared" si="2"/>
        <v>0</v>
      </c>
      <c r="R15" s="13"/>
    </row>
    <row r="16" spans="1:18" ht="15">
      <c r="A16" s="361" t="s">
        <v>354</v>
      </c>
      <c r="B16" s="50" t="s">
        <v>35</v>
      </c>
      <c r="C16" s="53"/>
      <c r="D16" s="53">
        <v>0.0002</v>
      </c>
      <c r="E16" s="53">
        <v>0.002</v>
      </c>
      <c r="F16" s="70">
        <v>0.02</v>
      </c>
      <c r="G16" s="215" t="s">
        <v>147</v>
      </c>
      <c r="H16" s="215" t="s">
        <v>147</v>
      </c>
      <c r="I16" s="215" t="s">
        <v>147</v>
      </c>
      <c r="J16" s="215" t="s">
        <v>147</v>
      </c>
      <c r="K16" s="215" t="s">
        <v>366</v>
      </c>
      <c r="L16" s="215"/>
      <c r="M16" s="215"/>
      <c r="N16" s="215"/>
      <c r="O16" s="67">
        <f t="shared" si="0"/>
        <v>0</v>
      </c>
      <c r="P16" s="51" t="e">
        <f t="shared" si="1"/>
        <v>#DIV/0!</v>
      </c>
      <c r="Q16" s="68">
        <f t="shared" si="2"/>
        <v>0</v>
      </c>
      <c r="R16" s="13"/>
    </row>
    <row r="17" spans="1:18" ht="15">
      <c r="A17" s="361" t="s">
        <v>122</v>
      </c>
      <c r="B17" s="50" t="s">
        <v>35</v>
      </c>
      <c r="C17" s="53"/>
      <c r="D17" s="53"/>
      <c r="E17" s="53"/>
      <c r="F17" s="70"/>
      <c r="G17" s="215" t="s">
        <v>147</v>
      </c>
      <c r="H17" s="215" t="s">
        <v>147</v>
      </c>
      <c r="I17" s="215">
        <v>344</v>
      </c>
      <c r="J17" s="215">
        <v>337</v>
      </c>
      <c r="K17" s="215">
        <v>310</v>
      </c>
      <c r="L17" s="215"/>
      <c r="M17" s="215"/>
      <c r="N17" s="215"/>
      <c r="O17" s="67">
        <f t="shared" si="0"/>
        <v>310</v>
      </c>
      <c r="P17" s="51">
        <f t="shared" si="1"/>
        <v>330.3333333333333</v>
      </c>
      <c r="Q17" s="68">
        <f t="shared" si="2"/>
        <v>344</v>
      </c>
      <c r="R17" s="102"/>
    </row>
    <row r="18" spans="1:18" ht="15">
      <c r="A18" s="361" t="s">
        <v>0</v>
      </c>
      <c r="B18" s="50" t="s">
        <v>35</v>
      </c>
      <c r="C18" s="53"/>
      <c r="D18" s="53"/>
      <c r="E18" s="53" t="s">
        <v>114</v>
      </c>
      <c r="F18" s="70"/>
      <c r="G18" s="215" t="s">
        <v>147</v>
      </c>
      <c r="H18" s="215" t="s">
        <v>147</v>
      </c>
      <c r="I18" s="215">
        <v>816</v>
      </c>
      <c r="J18" s="215">
        <v>838</v>
      </c>
      <c r="K18" s="215">
        <v>680</v>
      </c>
      <c r="L18" s="215"/>
      <c r="M18" s="215"/>
      <c r="N18" s="215"/>
      <c r="O18" s="67">
        <f t="shared" si="0"/>
        <v>680</v>
      </c>
      <c r="P18" s="51">
        <f t="shared" si="1"/>
        <v>778</v>
      </c>
      <c r="Q18" s="68">
        <f t="shared" si="2"/>
        <v>838</v>
      </c>
      <c r="R18" s="102"/>
    </row>
    <row r="19" spans="1:18" ht="15">
      <c r="A19" s="361" t="s">
        <v>377</v>
      </c>
      <c r="B19" s="50" t="s">
        <v>35</v>
      </c>
      <c r="C19" s="53"/>
      <c r="D19" s="53">
        <v>0.001</v>
      </c>
      <c r="E19" s="53">
        <v>0.05</v>
      </c>
      <c r="F19" s="70">
        <f>E19*10</f>
        <v>0.5</v>
      </c>
      <c r="G19" s="215" t="s">
        <v>147</v>
      </c>
      <c r="H19" s="215" t="s">
        <v>147</v>
      </c>
      <c r="I19" s="215" t="s">
        <v>33</v>
      </c>
      <c r="J19" s="215" t="s">
        <v>33</v>
      </c>
      <c r="K19" s="215" t="s">
        <v>367</v>
      </c>
      <c r="L19" s="215"/>
      <c r="M19" s="215"/>
      <c r="N19" s="215"/>
      <c r="O19" s="67">
        <f t="shared" si="0"/>
        <v>0</v>
      </c>
      <c r="P19" s="51" t="e">
        <f t="shared" si="1"/>
        <v>#DIV/0!</v>
      </c>
      <c r="Q19" s="68">
        <f t="shared" si="2"/>
        <v>0</v>
      </c>
      <c r="R19" s="9"/>
    </row>
    <row r="20" spans="1:18" ht="15">
      <c r="A20" s="361" t="s">
        <v>355</v>
      </c>
      <c r="B20" s="50" t="s">
        <v>35</v>
      </c>
      <c r="C20" s="53"/>
      <c r="D20" s="53"/>
      <c r="E20" s="53"/>
      <c r="F20" s="70">
        <v>0.5</v>
      </c>
      <c r="G20" s="215" t="s">
        <v>147</v>
      </c>
      <c r="H20" s="215" t="s">
        <v>147</v>
      </c>
      <c r="I20" s="215" t="s">
        <v>147</v>
      </c>
      <c r="J20" s="215" t="s">
        <v>147</v>
      </c>
      <c r="K20" s="215" t="s">
        <v>367</v>
      </c>
      <c r="L20" s="215"/>
      <c r="M20" s="215"/>
      <c r="N20" s="215"/>
      <c r="O20" s="67">
        <f t="shared" si="0"/>
        <v>0</v>
      </c>
      <c r="P20" s="51" t="e">
        <f t="shared" si="1"/>
        <v>#DIV/0!</v>
      </c>
      <c r="Q20" s="68">
        <f t="shared" si="2"/>
        <v>0</v>
      </c>
      <c r="R20" s="9"/>
    </row>
    <row r="21" spans="1:18" ht="15">
      <c r="A21" s="361" t="s">
        <v>378</v>
      </c>
      <c r="B21" s="50" t="s">
        <v>35</v>
      </c>
      <c r="C21" s="53"/>
      <c r="D21" s="53"/>
      <c r="E21" s="53"/>
      <c r="F21" s="70"/>
      <c r="G21" s="215" t="s">
        <v>147</v>
      </c>
      <c r="H21" s="215" t="s">
        <v>147</v>
      </c>
      <c r="I21" s="215">
        <v>0.004</v>
      </c>
      <c r="J21" s="215">
        <v>0.002</v>
      </c>
      <c r="K21" s="215">
        <v>0.005</v>
      </c>
      <c r="L21" s="215"/>
      <c r="M21" s="215"/>
      <c r="N21" s="215"/>
      <c r="O21" s="67">
        <f t="shared" si="0"/>
        <v>0.002</v>
      </c>
      <c r="P21" s="51">
        <f t="shared" si="1"/>
        <v>0.0036666666666666666</v>
      </c>
      <c r="Q21" s="68">
        <f t="shared" si="2"/>
        <v>0.005</v>
      </c>
      <c r="R21" s="102"/>
    </row>
    <row r="22" spans="1:18" ht="15">
      <c r="A22" s="361" t="s">
        <v>356</v>
      </c>
      <c r="B22" s="50" t="s">
        <v>35</v>
      </c>
      <c r="C22" s="53"/>
      <c r="D22" s="53"/>
      <c r="E22" s="53"/>
      <c r="F22" s="70"/>
      <c r="G22" s="215" t="s">
        <v>147</v>
      </c>
      <c r="H22" s="215" t="s">
        <v>147</v>
      </c>
      <c r="I22" s="215" t="s">
        <v>147</v>
      </c>
      <c r="J22" s="215" t="s">
        <v>147</v>
      </c>
      <c r="K22" s="215">
        <v>0.003</v>
      </c>
      <c r="L22" s="215"/>
      <c r="M22" s="215"/>
      <c r="N22" s="215"/>
      <c r="O22" s="67">
        <f t="shared" si="0"/>
        <v>0.003</v>
      </c>
      <c r="P22" s="51">
        <f t="shared" si="1"/>
        <v>0.003</v>
      </c>
      <c r="Q22" s="68">
        <f t="shared" si="2"/>
        <v>0.003</v>
      </c>
      <c r="R22" s="102"/>
    </row>
    <row r="23" spans="1:18" ht="15">
      <c r="A23" s="361" t="s">
        <v>17</v>
      </c>
      <c r="B23" s="53" t="s">
        <v>135</v>
      </c>
      <c r="C23" s="53"/>
      <c r="D23" s="53"/>
      <c r="E23" s="53"/>
      <c r="F23" s="70"/>
      <c r="G23" s="215" t="s">
        <v>147</v>
      </c>
      <c r="H23" s="215" t="s">
        <v>147</v>
      </c>
      <c r="I23" s="215">
        <v>7470</v>
      </c>
      <c r="J23" s="215">
        <v>7860</v>
      </c>
      <c r="K23" s="215">
        <v>7684</v>
      </c>
      <c r="L23" s="215"/>
      <c r="M23" s="215"/>
      <c r="N23" s="215"/>
      <c r="O23" s="67">
        <f t="shared" si="0"/>
        <v>7470</v>
      </c>
      <c r="P23" s="51">
        <f t="shared" si="1"/>
        <v>7671.333333333333</v>
      </c>
      <c r="Q23" s="68">
        <f t="shared" si="2"/>
        <v>7860</v>
      </c>
      <c r="R23" s="102"/>
    </row>
    <row r="24" spans="1:18" ht="15">
      <c r="A24" s="361" t="s">
        <v>5</v>
      </c>
      <c r="B24" s="53" t="s">
        <v>35</v>
      </c>
      <c r="C24" s="53"/>
      <c r="D24" s="53">
        <v>0.0014</v>
      </c>
      <c r="E24" s="53">
        <v>2</v>
      </c>
      <c r="F24" s="70">
        <f>E24*10</f>
        <v>20</v>
      </c>
      <c r="G24" s="215" t="s">
        <v>147</v>
      </c>
      <c r="H24" s="215" t="s">
        <v>147</v>
      </c>
      <c r="I24" s="215" t="s">
        <v>47</v>
      </c>
      <c r="J24" s="215" t="s">
        <v>47</v>
      </c>
      <c r="K24" s="215">
        <v>0.001</v>
      </c>
      <c r="L24" s="215"/>
      <c r="M24" s="215"/>
      <c r="N24" s="215"/>
      <c r="O24" s="67">
        <f t="shared" si="0"/>
        <v>0.001</v>
      </c>
      <c r="P24" s="51">
        <f t="shared" si="1"/>
        <v>0.001</v>
      </c>
      <c r="Q24" s="68">
        <f t="shared" si="2"/>
        <v>0.001</v>
      </c>
      <c r="R24" s="102"/>
    </row>
    <row r="25" spans="1:18" ht="15">
      <c r="A25" s="361" t="s">
        <v>357</v>
      </c>
      <c r="B25" s="53" t="s">
        <v>35</v>
      </c>
      <c r="C25" s="53"/>
      <c r="D25" s="53">
        <v>0.0014</v>
      </c>
      <c r="E25" s="53">
        <v>2</v>
      </c>
      <c r="F25" s="70">
        <v>20</v>
      </c>
      <c r="G25" s="215" t="s">
        <v>147</v>
      </c>
      <c r="H25" s="215" t="s">
        <v>147</v>
      </c>
      <c r="I25" s="215" t="s">
        <v>147</v>
      </c>
      <c r="J25" s="215" t="s">
        <v>147</v>
      </c>
      <c r="K25" s="215" t="s">
        <v>363</v>
      </c>
      <c r="L25" s="215"/>
      <c r="M25" s="215"/>
      <c r="N25" s="215"/>
      <c r="O25" s="67">
        <f t="shared" si="0"/>
        <v>0</v>
      </c>
      <c r="P25" s="51" t="e">
        <f t="shared" si="1"/>
        <v>#DIV/0!</v>
      </c>
      <c r="Q25" s="68">
        <f t="shared" si="2"/>
        <v>0</v>
      </c>
      <c r="R25" s="102"/>
    </row>
    <row r="26" spans="1:18" ht="15">
      <c r="A26" s="361" t="s">
        <v>379</v>
      </c>
      <c r="B26" s="53" t="s">
        <v>35</v>
      </c>
      <c r="C26" s="53"/>
      <c r="D26" s="53"/>
      <c r="E26" s="53">
        <v>1.5</v>
      </c>
      <c r="F26" s="70"/>
      <c r="G26" s="215" t="s">
        <v>147</v>
      </c>
      <c r="H26" s="215" t="s">
        <v>147</v>
      </c>
      <c r="I26" s="215">
        <v>0.3</v>
      </c>
      <c r="J26" s="215" t="s">
        <v>147</v>
      </c>
      <c r="K26" s="215" t="s">
        <v>372</v>
      </c>
      <c r="L26" s="215"/>
      <c r="M26" s="215"/>
      <c r="N26" s="215"/>
      <c r="O26" s="67">
        <f t="shared" si="0"/>
        <v>0.3</v>
      </c>
      <c r="P26" s="51">
        <f t="shared" si="1"/>
        <v>0.3</v>
      </c>
      <c r="Q26" s="68">
        <f t="shared" si="2"/>
        <v>0.3</v>
      </c>
      <c r="R26" s="102"/>
    </row>
    <row r="27" spans="1:18" ht="15">
      <c r="A27" s="361" t="s">
        <v>8</v>
      </c>
      <c r="B27" s="53" t="s">
        <v>35</v>
      </c>
      <c r="C27" s="53"/>
      <c r="D27" s="53">
        <v>0.0034</v>
      </c>
      <c r="E27" s="53">
        <v>0.01</v>
      </c>
      <c r="F27" s="70">
        <f>E27*10</f>
        <v>0.1</v>
      </c>
      <c r="G27" s="215" t="s">
        <v>147</v>
      </c>
      <c r="H27" s="215" t="s">
        <v>147</v>
      </c>
      <c r="I27" s="215" t="s">
        <v>47</v>
      </c>
      <c r="J27" s="215">
        <v>0.003</v>
      </c>
      <c r="K27" s="275">
        <v>0.007</v>
      </c>
      <c r="L27" s="215"/>
      <c r="M27" s="215"/>
      <c r="N27" s="215"/>
      <c r="O27" s="67">
        <f t="shared" si="0"/>
        <v>0.003</v>
      </c>
      <c r="P27" s="51">
        <f t="shared" si="1"/>
        <v>0.005</v>
      </c>
      <c r="Q27" s="68">
        <f t="shared" si="2"/>
        <v>0.007</v>
      </c>
      <c r="R27" s="102"/>
    </row>
    <row r="28" spans="1:18" ht="15">
      <c r="A28" s="361" t="s">
        <v>358</v>
      </c>
      <c r="B28" s="53" t="s">
        <v>35</v>
      </c>
      <c r="C28" s="53"/>
      <c r="D28" s="53">
        <v>0.0034</v>
      </c>
      <c r="E28" s="53">
        <v>0.01</v>
      </c>
      <c r="F28" s="70">
        <v>0.1</v>
      </c>
      <c r="G28" s="215" t="s">
        <v>147</v>
      </c>
      <c r="H28" s="215" t="s">
        <v>147</v>
      </c>
      <c r="I28" s="215" t="s">
        <v>147</v>
      </c>
      <c r="J28" s="215" t="s">
        <v>147</v>
      </c>
      <c r="K28" s="215" t="s">
        <v>363</v>
      </c>
      <c r="L28" s="215"/>
      <c r="M28" s="215"/>
      <c r="N28" s="215"/>
      <c r="O28" s="67">
        <f t="shared" si="0"/>
        <v>0</v>
      </c>
      <c r="P28" s="51" t="e">
        <f t="shared" si="1"/>
        <v>#DIV/0!</v>
      </c>
      <c r="Q28" s="68">
        <f t="shared" si="2"/>
        <v>0</v>
      </c>
      <c r="R28" s="102"/>
    </row>
    <row r="29" spans="1:18" ht="15">
      <c r="A29" s="361" t="s">
        <v>18</v>
      </c>
      <c r="B29" s="53" t="s">
        <v>35</v>
      </c>
      <c r="C29" s="53"/>
      <c r="D29" s="53"/>
      <c r="E29" s="53"/>
      <c r="F29" s="70"/>
      <c r="G29" s="215" t="s">
        <v>147</v>
      </c>
      <c r="H29" s="215" t="s">
        <v>147</v>
      </c>
      <c r="I29" s="215">
        <v>250</v>
      </c>
      <c r="J29" s="215">
        <v>216</v>
      </c>
      <c r="K29" s="215">
        <v>200</v>
      </c>
      <c r="L29" s="215"/>
      <c r="M29" s="215"/>
      <c r="N29" s="215"/>
      <c r="O29" s="67">
        <f t="shared" si="0"/>
        <v>200</v>
      </c>
      <c r="P29" s="51">
        <f t="shared" si="1"/>
        <v>222</v>
      </c>
      <c r="Q29" s="68">
        <f t="shared" si="2"/>
        <v>250</v>
      </c>
      <c r="R29" s="102"/>
    </row>
    <row r="30" spans="1:18" ht="15">
      <c r="A30" s="361" t="s">
        <v>9</v>
      </c>
      <c r="B30" s="53" t="s">
        <v>35</v>
      </c>
      <c r="C30" s="811"/>
      <c r="D30" s="53">
        <v>0.0006</v>
      </c>
      <c r="E30" s="53">
        <v>0.001</v>
      </c>
      <c r="F30" s="70">
        <f>E30*10</f>
        <v>0.01</v>
      </c>
      <c r="G30" s="215" t="s">
        <v>147</v>
      </c>
      <c r="H30" s="215" t="s">
        <v>147</v>
      </c>
      <c r="I30" s="215" t="s">
        <v>46</v>
      </c>
      <c r="J30" s="278">
        <v>4.35</v>
      </c>
      <c r="K30" s="215" t="s">
        <v>368</v>
      </c>
      <c r="L30" s="215"/>
      <c r="M30" s="215"/>
      <c r="N30" s="215"/>
      <c r="O30" s="67">
        <f t="shared" si="0"/>
        <v>4.35</v>
      </c>
      <c r="P30" s="51">
        <f t="shared" si="1"/>
        <v>4.35</v>
      </c>
      <c r="Q30" s="68">
        <f t="shared" si="2"/>
        <v>4.35</v>
      </c>
      <c r="R30" s="13"/>
    </row>
    <row r="31" spans="1:18" ht="15">
      <c r="A31" s="361" t="s">
        <v>359</v>
      </c>
      <c r="B31" s="53" t="s">
        <v>35</v>
      </c>
      <c r="C31" s="811"/>
      <c r="D31" s="53">
        <v>0.0006</v>
      </c>
      <c r="E31" s="53">
        <v>0.001</v>
      </c>
      <c r="F31" s="70">
        <v>0.01</v>
      </c>
      <c r="G31" s="215" t="s">
        <v>147</v>
      </c>
      <c r="H31" s="215" t="s">
        <v>147</v>
      </c>
      <c r="I31" s="215" t="s">
        <v>147</v>
      </c>
      <c r="J31" s="215" t="s">
        <v>147</v>
      </c>
      <c r="K31" s="215" t="s">
        <v>368</v>
      </c>
      <c r="L31" s="215"/>
      <c r="M31" s="215"/>
      <c r="N31" s="215"/>
      <c r="O31" s="67">
        <f t="shared" si="0"/>
        <v>0</v>
      </c>
      <c r="P31" s="51" t="e">
        <f t="shared" si="1"/>
        <v>#DIV/0!</v>
      </c>
      <c r="Q31" s="68">
        <f t="shared" si="2"/>
        <v>0</v>
      </c>
      <c r="R31" s="13"/>
    </row>
    <row r="32" spans="1:18" ht="15">
      <c r="A32" s="361" t="s">
        <v>393</v>
      </c>
      <c r="B32" s="53" t="s">
        <v>35</v>
      </c>
      <c r="C32" s="53"/>
      <c r="D32" s="53">
        <v>0.7</v>
      </c>
      <c r="E32" s="53"/>
      <c r="F32" s="70"/>
      <c r="G32" s="215" t="s">
        <v>147</v>
      </c>
      <c r="H32" s="215" t="s">
        <v>147</v>
      </c>
      <c r="I32" s="215">
        <v>0.08</v>
      </c>
      <c r="J32" s="215">
        <v>0.02</v>
      </c>
      <c r="K32" s="215">
        <v>0.69</v>
      </c>
      <c r="L32" s="215"/>
      <c r="M32" s="215"/>
      <c r="N32" s="215"/>
      <c r="O32" s="67">
        <f t="shared" si="0"/>
        <v>0.02</v>
      </c>
      <c r="P32" s="51">
        <f t="shared" si="1"/>
        <v>0.2633333333333333</v>
      </c>
      <c r="Q32" s="68">
        <f t="shared" si="2"/>
        <v>0.69</v>
      </c>
      <c r="R32" s="57"/>
    </row>
    <row r="33" spans="1:18" ht="15">
      <c r="A33" s="390" t="s">
        <v>23</v>
      </c>
      <c r="B33" s="21" t="s">
        <v>12</v>
      </c>
      <c r="C33" s="50"/>
      <c r="D33" s="50"/>
      <c r="E33" s="50"/>
      <c r="F33" s="68" t="s">
        <v>113</v>
      </c>
      <c r="G33" s="215" t="s">
        <v>147</v>
      </c>
      <c r="H33" s="215" t="s">
        <v>147</v>
      </c>
      <c r="I33" s="215">
        <v>7.31</v>
      </c>
      <c r="J33" s="215">
        <v>7.44</v>
      </c>
      <c r="K33" s="215">
        <v>7.54</v>
      </c>
      <c r="L33" s="215"/>
      <c r="M33" s="215"/>
      <c r="N33" s="215"/>
      <c r="O33" s="67">
        <f t="shared" si="0"/>
        <v>7.31</v>
      </c>
      <c r="P33" s="51">
        <f t="shared" si="1"/>
        <v>7.43</v>
      </c>
      <c r="Q33" s="68">
        <f t="shared" si="2"/>
        <v>7.54</v>
      </c>
      <c r="R33" s="102"/>
    </row>
    <row r="34" spans="1:18" ht="15">
      <c r="A34" s="361" t="s">
        <v>32</v>
      </c>
      <c r="B34" s="53" t="s">
        <v>35</v>
      </c>
      <c r="C34" s="53"/>
      <c r="D34" s="53"/>
      <c r="E34" s="53"/>
      <c r="F34" s="70"/>
      <c r="G34" s="215" t="s">
        <v>147</v>
      </c>
      <c r="H34" s="215" t="s">
        <v>147</v>
      </c>
      <c r="I34" s="215">
        <v>33</v>
      </c>
      <c r="J34" s="215">
        <v>31</v>
      </c>
      <c r="K34" s="215">
        <v>27</v>
      </c>
      <c r="L34" s="215"/>
      <c r="M34" s="215"/>
      <c r="N34" s="215"/>
      <c r="O34" s="67">
        <f t="shared" si="0"/>
        <v>27</v>
      </c>
      <c r="P34" s="51">
        <f t="shared" si="1"/>
        <v>30.333333333333332</v>
      </c>
      <c r="Q34" s="68">
        <f t="shared" si="2"/>
        <v>33</v>
      </c>
      <c r="R34" s="57"/>
    </row>
    <row r="35" spans="1:18" ht="15">
      <c r="A35" s="361" t="s">
        <v>123</v>
      </c>
      <c r="B35" s="53" t="s">
        <v>35</v>
      </c>
      <c r="C35" s="53"/>
      <c r="D35" s="53"/>
      <c r="E35" s="53" t="s">
        <v>118</v>
      </c>
      <c r="F35" s="70"/>
      <c r="G35" s="215" t="s">
        <v>147</v>
      </c>
      <c r="H35" s="215" t="s">
        <v>147</v>
      </c>
      <c r="I35" s="277">
        <v>1360</v>
      </c>
      <c r="J35" s="277">
        <v>1170</v>
      </c>
      <c r="K35" s="277">
        <v>980</v>
      </c>
      <c r="L35" s="215"/>
      <c r="M35" s="215"/>
      <c r="N35" s="215"/>
      <c r="O35" s="67">
        <f t="shared" si="0"/>
        <v>980</v>
      </c>
      <c r="P35" s="51">
        <f t="shared" si="1"/>
        <v>1170</v>
      </c>
      <c r="Q35" s="68">
        <f t="shared" si="2"/>
        <v>1360</v>
      </c>
      <c r="R35" s="57"/>
    </row>
    <row r="36" spans="1:18" ht="15">
      <c r="A36" s="361" t="s">
        <v>124</v>
      </c>
      <c r="B36" s="53" t="s">
        <v>35</v>
      </c>
      <c r="C36" s="53"/>
      <c r="D36" s="53"/>
      <c r="E36" s="83" t="s">
        <v>119</v>
      </c>
      <c r="F36" s="70">
        <f>10*500</f>
        <v>5000</v>
      </c>
      <c r="G36" s="215" t="s">
        <v>147</v>
      </c>
      <c r="H36" s="215" t="s">
        <v>147</v>
      </c>
      <c r="I36" s="277">
        <v>2550</v>
      </c>
      <c r="J36" s="277">
        <v>2530</v>
      </c>
      <c r="K36" s="277">
        <v>2500</v>
      </c>
      <c r="L36" s="215"/>
      <c r="M36" s="215"/>
      <c r="N36" s="215"/>
      <c r="O36" s="67">
        <f t="shared" si="0"/>
        <v>2500</v>
      </c>
      <c r="P36" s="51">
        <f t="shared" si="1"/>
        <v>2526.6666666666665</v>
      </c>
      <c r="Q36" s="68">
        <f t="shared" si="2"/>
        <v>2550</v>
      </c>
      <c r="R36" s="57"/>
    </row>
    <row r="37" spans="1:18" ht="15">
      <c r="A37" s="361" t="s">
        <v>22</v>
      </c>
      <c r="B37" s="53" t="s">
        <v>35</v>
      </c>
      <c r="C37" s="53"/>
      <c r="D37" s="53"/>
      <c r="E37" s="53"/>
      <c r="F37" s="70"/>
      <c r="G37" s="215" t="s">
        <v>147</v>
      </c>
      <c r="H37" s="215" t="s">
        <v>147</v>
      </c>
      <c r="I37" s="215">
        <v>6040</v>
      </c>
      <c r="J37" s="215">
        <v>5940</v>
      </c>
      <c r="K37" s="215">
        <v>5700</v>
      </c>
      <c r="L37" s="215"/>
      <c r="M37" s="215"/>
      <c r="N37" s="215"/>
      <c r="O37" s="67">
        <f t="shared" si="0"/>
        <v>5700</v>
      </c>
      <c r="P37" s="51">
        <f t="shared" si="1"/>
        <v>5893.333333333333</v>
      </c>
      <c r="Q37" s="68">
        <f t="shared" si="2"/>
        <v>6040</v>
      </c>
      <c r="R37" s="57"/>
    </row>
    <row r="38" spans="1:18" ht="15">
      <c r="A38" s="361" t="s">
        <v>382</v>
      </c>
      <c r="B38" s="53" t="s">
        <v>35</v>
      </c>
      <c r="C38" s="53"/>
      <c r="D38" s="53">
        <v>0.3</v>
      </c>
      <c r="E38" s="53" t="s">
        <v>116</v>
      </c>
      <c r="F38" s="70"/>
      <c r="G38" s="215" t="s">
        <v>147</v>
      </c>
      <c r="H38" s="215" t="s">
        <v>147</v>
      </c>
      <c r="I38" s="278">
        <v>1.18</v>
      </c>
      <c r="J38" s="278">
        <v>0.47</v>
      </c>
      <c r="K38" s="278">
        <v>1.8</v>
      </c>
      <c r="L38" s="215"/>
      <c r="M38" s="215"/>
      <c r="N38" s="215"/>
      <c r="O38" s="67">
        <f t="shared" si="0"/>
        <v>0.47</v>
      </c>
      <c r="P38" s="51">
        <f t="shared" si="1"/>
        <v>1.1500000000000001</v>
      </c>
      <c r="Q38" s="68">
        <f t="shared" si="2"/>
        <v>1.8</v>
      </c>
      <c r="R38" s="57"/>
    </row>
    <row r="39" spans="1:18" ht="15">
      <c r="A39" s="361" t="s">
        <v>360</v>
      </c>
      <c r="B39" s="53" t="s">
        <v>35</v>
      </c>
      <c r="C39" s="53"/>
      <c r="D39" s="53">
        <v>0.3</v>
      </c>
      <c r="E39" s="53" t="s">
        <v>116</v>
      </c>
      <c r="F39" s="70"/>
      <c r="G39" s="215" t="s">
        <v>147</v>
      </c>
      <c r="H39" s="215" t="s">
        <v>147</v>
      </c>
      <c r="I39" s="215" t="s">
        <v>147</v>
      </c>
      <c r="J39" s="215" t="s">
        <v>147</v>
      </c>
      <c r="K39" s="278">
        <v>1.4</v>
      </c>
      <c r="L39" s="215"/>
      <c r="M39" s="215"/>
      <c r="N39" s="215"/>
      <c r="O39" s="67">
        <f t="shared" si="0"/>
        <v>1.4</v>
      </c>
      <c r="P39" s="51">
        <f t="shared" si="1"/>
        <v>1.4</v>
      </c>
      <c r="Q39" s="68">
        <f t="shared" si="2"/>
        <v>1.4</v>
      </c>
      <c r="R39" s="57"/>
    </row>
    <row r="40" spans="1:18" ht="15">
      <c r="A40" s="361" t="s">
        <v>383</v>
      </c>
      <c r="B40" s="53" t="s">
        <v>35</v>
      </c>
      <c r="C40" s="53"/>
      <c r="D40" s="53">
        <v>1.9</v>
      </c>
      <c r="E40" s="83" t="s">
        <v>117</v>
      </c>
      <c r="F40" s="70">
        <v>5</v>
      </c>
      <c r="G40" s="215" t="s">
        <v>147</v>
      </c>
      <c r="H40" s="215" t="s">
        <v>147</v>
      </c>
      <c r="I40" s="278">
        <v>3.93</v>
      </c>
      <c r="J40" s="278">
        <v>4.35</v>
      </c>
      <c r="K40" s="278">
        <v>4.7</v>
      </c>
      <c r="L40" s="215"/>
      <c r="M40" s="215"/>
      <c r="N40" s="215"/>
      <c r="O40" s="67">
        <f t="shared" si="0"/>
        <v>3.93</v>
      </c>
      <c r="P40" s="51">
        <f t="shared" si="1"/>
        <v>4.326666666666667</v>
      </c>
      <c r="Q40" s="68">
        <f t="shared" si="2"/>
        <v>4.7</v>
      </c>
      <c r="R40" s="57"/>
    </row>
    <row r="41" spans="1:18" ht="15">
      <c r="A41" s="361" t="s">
        <v>361</v>
      </c>
      <c r="B41" s="53" t="s">
        <v>35</v>
      </c>
      <c r="C41" s="53"/>
      <c r="D41" s="53">
        <v>1.9</v>
      </c>
      <c r="E41" s="83" t="s">
        <v>117</v>
      </c>
      <c r="F41" s="70">
        <v>5</v>
      </c>
      <c r="G41" s="215" t="s">
        <v>147</v>
      </c>
      <c r="H41" s="215" t="s">
        <v>147</v>
      </c>
      <c r="I41" s="215" t="s">
        <v>147</v>
      </c>
      <c r="J41" s="215" t="s">
        <v>147</v>
      </c>
      <c r="K41" s="278">
        <v>4.7</v>
      </c>
      <c r="L41" s="215"/>
      <c r="M41" s="215"/>
      <c r="N41" s="215"/>
      <c r="O41" s="67">
        <f t="shared" si="0"/>
        <v>4.7</v>
      </c>
      <c r="P41" s="51">
        <f t="shared" si="1"/>
        <v>4.7</v>
      </c>
      <c r="Q41" s="68">
        <f t="shared" si="2"/>
        <v>4.7</v>
      </c>
      <c r="R41" s="57"/>
    </row>
    <row r="42" spans="1:18" ht="15">
      <c r="A42" s="361" t="s">
        <v>19</v>
      </c>
      <c r="B42" s="53" t="s">
        <v>35</v>
      </c>
      <c r="C42" s="53"/>
      <c r="D42" s="53"/>
      <c r="E42" s="53"/>
      <c r="F42" s="70"/>
      <c r="G42" s="215" t="s">
        <v>147</v>
      </c>
      <c r="H42" s="215" t="s">
        <v>147</v>
      </c>
      <c r="I42" s="215">
        <v>28</v>
      </c>
      <c r="J42" s="215">
        <v>38</v>
      </c>
      <c r="K42" s="215" t="s">
        <v>365</v>
      </c>
      <c r="L42" s="215"/>
      <c r="M42" s="215"/>
      <c r="N42" s="215"/>
      <c r="O42" s="67">
        <f t="shared" si="0"/>
        <v>28</v>
      </c>
      <c r="P42" s="51">
        <f t="shared" si="1"/>
        <v>33</v>
      </c>
      <c r="Q42" s="68">
        <f t="shared" si="2"/>
        <v>38</v>
      </c>
      <c r="R42" s="57"/>
    </row>
    <row r="43" spans="1:18" ht="15">
      <c r="A43" s="361" t="s">
        <v>266</v>
      </c>
      <c r="B43" s="53" t="s">
        <v>134</v>
      </c>
      <c r="C43" s="53"/>
      <c r="D43" s="53"/>
      <c r="E43" s="53"/>
      <c r="F43" s="70"/>
      <c r="G43" s="215" t="s">
        <v>147</v>
      </c>
      <c r="H43" s="215" t="s">
        <v>147</v>
      </c>
      <c r="I43" s="215" t="s">
        <v>41</v>
      </c>
      <c r="J43" s="215" t="s">
        <v>41</v>
      </c>
      <c r="K43" s="215" t="s">
        <v>36</v>
      </c>
      <c r="L43" s="215"/>
      <c r="M43" s="215"/>
      <c r="N43" s="215"/>
      <c r="O43" s="67">
        <f t="shared" si="0"/>
        <v>0</v>
      </c>
      <c r="P43" s="51" t="e">
        <f t="shared" si="1"/>
        <v>#DIV/0!</v>
      </c>
      <c r="Q43" s="68">
        <f t="shared" si="2"/>
        <v>0</v>
      </c>
      <c r="R43" s="9"/>
    </row>
    <row r="44" spans="1:18" ht="15">
      <c r="A44" s="114" t="s">
        <v>42</v>
      </c>
      <c r="B44" s="10"/>
      <c r="C44" s="13"/>
      <c r="D44" s="13"/>
      <c r="E44" s="13"/>
      <c r="F44" s="115"/>
      <c r="G44" s="128"/>
      <c r="H44" s="215"/>
      <c r="I44" s="215"/>
      <c r="J44" s="128"/>
      <c r="K44" s="128"/>
      <c r="L44" s="128"/>
      <c r="M44" s="128"/>
      <c r="N44" s="128"/>
      <c r="O44" s="67"/>
      <c r="P44" s="51"/>
      <c r="Q44" s="68"/>
      <c r="R44" s="102"/>
    </row>
    <row r="45" spans="1:18" ht="15">
      <c r="A45" s="362" t="s">
        <v>43</v>
      </c>
      <c r="B45" s="53" t="s">
        <v>134</v>
      </c>
      <c r="C45" s="50">
        <v>6000</v>
      </c>
      <c r="D45" s="50"/>
      <c r="E45" s="50"/>
      <c r="F45" s="68"/>
      <c r="G45" s="215" t="s">
        <v>147</v>
      </c>
      <c r="H45" s="215" t="s">
        <v>147</v>
      </c>
      <c r="I45" s="215" t="s">
        <v>39</v>
      </c>
      <c r="J45" s="215" t="s">
        <v>39</v>
      </c>
      <c r="K45" s="215" t="s">
        <v>39</v>
      </c>
      <c r="L45" s="215"/>
      <c r="M45" s="215"/>
      <c r="N45" s="215"/>
      <c r="O45" s="67">
        <f t="shared" si="0"/>
        <v>0</v>
      </c>
      <c r="P45" s="51" t="e">
        <f t="shared" si="1"/>
        <v>#DIV/0!</v>
      </c>
      <c r="Q45" s="68">
        <f t="shared" si="2"/>
        <v>0</v>
      </c>
      <c r="R45" s="102"/>
    </row>
    <row r="46" spans="1:18" ht="15">
      <c r="A46" s="363" t="s">
        <v>137</v>
      </c>
      <c r="B46" s="53" t="s">
        <v>134</v>
      </c>
      <c r="C46" s="50" t="s">
        <v>102</v>
      </c>
      <c r="D46" s="50"/>
      <c r="E46" s="50"/>
      <c r="F46" s="68"/>
      <c r="G46" s="215" t="s">
        <v>147</v>
      </c>
      <c r="H46" s="215" t="s">
        <v>147</v>
      </c>
      <c r="I46" s="215" t="s">
        <v>40</v>
      </c>
      <c r="J46" s="215" t="s">
        <v>40</v>
      </c>
      <c r="K46" s="215">
        <v>50</v>
      </c>
      <c r="L46" s="215"/>
      <c r="M46" s="215"/>
      <c r="N46" s="215"/>
      <c r="O46" s="67">
        <f t="shared" si="0"/>
        <v>50</v>
      </c>
      <c r="P46" s="51">
        <f t="shared" si="1"/>
        <v>50</v>
      </c>
      <c r="Q46" s="68">
        <f t="shared" si="2"/>
        <v>50</v>
      </c>
      <c r="R46" s="102"/>
    </row>
    <row r="47" spans="1:18" ht="15">
      <c r="A47" s="363" t="s">
        <v>138</v>
      </c>
      <c r="B47" s="53" t="s">
        <v>134</v>
      </c>
      <c r="C47" s="50"/>
      <c r="D47" s="50"/>
      <c r="E47" s="50"/>
      <c r="F47" s="68"/>
      <c r="G47" s="215" t="s">
        <v>147</v>
      </c>
      <c r="H47" s="215" t="s">
        <v>147</v>
      </c>
      <c r="I47" s="215" t="s">
        <v>40</v>
      </c>
      <c r="J47" s="215" t="s">
        <v>40</v>
      </c>
      <c r="K47" s="215">
        <v>300</v>
      </c>
      <c r="L47" s="215"/>
      <c r="M47" s="215"/>
      <c r="N47" s="215"/>
      <c r="O47" s="67">
        <f t="shared" si="0"/>
        <v>300</v>
      </c>
      <c r="P47" s="51">
        <f t="shared" si="1"/>
        <v>300</v>
      </c>
      <c r="Q47" s="68">
        <f t="shared" si="2"/>
        <v>300</v>
      </c>
      <c r="R47" s="102"/>
    </row>
    <row r="48" spans="1:18" ht="15">
      <c r="A48" s="363" t="s">
        <v>139</v>
      </c>
      <c r="B48" s="53" t="s">
        <v>134</v>
      </c>
      <c r="C48" s="50"/>
      <c r="D48" s="50"/>
      <c r="E48" s="50"/>
      <c r="F48" s="68"/>
      <c r="G48" s="215" t="s">
        <v>147</v>
      </c>
      <c r="H48" s="215" t="s">
        <v>147</v>
      </c>
      <c r="I48" s="215" t="s">
        <v>40</v>
      </c>
      <c r="J48" s="215" t="s">
        <v>40</v>
      </c>
      <c r="K48" s="215" t="s">
        <v>40</v>
      </c>
      <c r="L48" s="215"/>
      <c r="M48" s="215"/>
      <c r="N48" s="215"/>
      <c r="O48" s="67">
        <f t="shared" si="0"/>
        <v>0</v>
      </c>
      <c r="P48" s="51" t="e">
        <f t="shared" si="1"/>
        <v>#DIV/0!</v>
      </c>
      <c r="Q48" s="68">
        <f t="shared" si="2"/>
        <v>0</v>
      </c>
      <c r="R48" s="102"/>
    </row>
    <row r="49" spans="1:18" ht="15">
      <c r="A49" s="363" t="s">
        <v>267</v>
      </c>
      <c r="B49" s="53" t="s">
        <v>134</v>
      </c>
      <c r="C49" s="848"/>
      <c r="D49" s="848" t="s">
        <v>143</v>
      </c>
      <c r="E49" s="848"/>
      <c r="F49" s="68"/>
      <c r="G49" s="215" t="s">
        <v>147</v>
      </c>
      <c r="H49" s="215" t="s">
        <v>147</v>
      </c>
      <c r="I49" s="215" t="s">
        <v>40</v>
      </c>
      <c r="J49" s="215" t="s">
        <v>40</v>
      </c>
      <c r="K49" s="215">
        <v>350</v>
      </c>
      <c r="L49" s="215"/>
      <c r="M49" s="215"/>
      <c r="N49" s="215"/>
      <c r="O49" s="67">
        <f t="shared" si="0"/>
        <v>350</v>
      </c>
      <c r="P49" s="51">
        <f t="shared" si="1"/>
        <v>350</v>
      </c>
      <c r="Q49" s="68">
        <f t="shared" si="2"/>
        <v>350</v>
      </c>
      <c r="R49" s="13"/>
    </row>
    <row r="50" spans="1:18" ht="15">
      <c r="A50" s="361" t="s">
        <v>38</v>
      </c>
      <c r="B50" s="53" t="s">
        <v>35</v>
      </c>
      <c r="C50" s="53"/>
      <c r="D50" s="53">
        <v>0.32</v>
      </c>
      <c r="E50" s="53"/>
      <c r="F50" s="70"/>
      <c r="G50" s="215" t="s">
        <v>147</v>
      </c>
      <c r="H50" s="215" t="s">
        <v>147</v>
      </c>
      <c r="I50" s="215" t="s">
        <v>28</v>
      </c>
      <c r="J50" s="215" t="s">
        <v>28</v>
      </c>
      <c r="K50" s="215" t="s">
        <v>362</v>
      </c>
      <c r="L50" s="215"/>
      <c r="M50" s="215"/>
      <c r="N50" s="215"/>
      <c r="O50" s="67">
        <f t="shared" si="0"/>
        <v>0</v>
      </c>
      <c r="P50" s="51" t="e">
        <f t="shared" si="1"/>
        <v>#DIV/0!</v>
      </c>
      <c r="Q50" s="68">
        <f t="shared" si="2"/>
        <v>0</v>
      </c>
      <c r="R50" s="9"/>
    </row>
    <row r="51" spans="1:18" ht="15">
      <c r="A51" s="361" t="s">
        <v>337</v>
      </c>
      <c r="B51" s="50" t="s">
        <v>35</v>
      </c>
      <c r="C51" s="50"/>
      <c r="D51" s="50">
        <v>0.008</v>
      </c>
      <c r="E51" s="50" t="s">
        <v>120</v>
      </c>
      <c r="F51" s="312"/>
      <c r="G51" s="215" t="s">
        <v>147</v>
      </c>
      <c r="H51" s="215" t="s">
        <v>147</v>
      </c>
      <c r="I51" s="215" t="s">
        <v>48</v>
      </c>
      <c r="J51" s="215">
        <v>0.009</v>
      </c>
      <c r="K51" s="275">
        <v>0.009</v>
      </c>
      <c r="L51" s="215"/>
      <c r="M51" s="215"/>
      <c r="N51" s="215"/>
      <c r="O51" s="67">
        <f t="shared" si="0"/>
        <v>0.009</v>
      </c>
      <c r="P51" s="51">
        <f t="shared" si="1"/>
        <v>0.009</v>
      </c>
      <c r="Q51" s="68">
        <f t="shared" si="2"/>
        <v>0.009</v>
      </c>
      <c r="R51" s="102"/>
    </row>
    <row r="52" spans="1:18" ht="15.75" thickBot="1">
      <c r="A52" s="909" t="s">
        <v>371</v>
      </c>
      <c r="B52" s="837" t="s">
        <v>35</v>
      </c>
      <c r="C52" s="837"/>
      <c r="D52" s="837">
        <v>0.008</v>
      </c>
      <c r="E52" s="837" t="s">
        <v>120</v>
      </c>
      <c r="F52" s="120"/>
      <c r="G52" s="313" t="s">
        <v>147</v>
      </c>
      <c r="H52" s="307" t="s">
        <v>147</v>
      </c>
      <c r="I52" s="307" t="s">
        <v>147</v>
      </c>
      <c r="J52" s="307" t="s">
        <v>147</v>
      </c>
      <c r="K52" s="307" t="s">
        <v>367</v>
      </c>
      <c r="L52" s="307"/>
      <c r="M52" s="307"/>
      <c r="N52" s="307"/>
      <c r="O52" s="301">
        <f t="shared" si="0"/>
        <v>0</v>
      </c>
      <c r="P52" s="302" t="e">
        <f t="shared" si="1"/>
        <v>#DIV/0!</v>
      </c>
      <c r="Q52" s="120">
        <f t="shared" si="2"/>
        <v>0</v>
      </c>
      <c r="R52" s="102"/>
    </row>
    <row r="53" spans="1:18" ht="15">
      <c r="A53" s="204"/>
      <c r="B53" s="13"/>
      <c r="C53" s="13"/>
      <c r="D53" s="13"/>
      <c r="E53" s="13"/>
      <c r="F53" s="13"/>
      <c r="G53" s="205"/>
      <c r="H53" s="205"/>
      <c r="I53" s="205"/>
      <c r="J53" s="205"/>
      <c r="K53" s="205"/>
      <c r="L53" s="205"/>
      <c r="M53" s="205"/>
      <c r="N53" s="205"/>
      <c r="O53" s="102"/>
      <c r="P53" s="211"/>
      <c r="Q53" s="102"/>
      <c r="R53" s="102"/>
    </row>
    <row r="54" spans="1:18" ht="15">
      <c r="A54" s="204" t="s">
        <v>24</v>
      </c>
      <c r="B54" s="102"/>
      <c r="C54" s="102"/>
      <c r="D54" s="102"/>
      <c r="E54" s="102"/>
      <c r="F54" s="102"/>
      <c r="G54" s="9"/>
      <c r="H54" s="9"/>
      <c r="I54" s="9"/>
      <c r="J54" s="9"/>
      <c r="K54" s="9"/>
      <c r="L54" s="9"/>
      <c r="M54" s="9"/>
      <c r="N54" s="9"/>
      <c r="O54" s="102"/>
      <c r="P54" s="211"/>
      <c r="Q54" s="102"/>
      <c r="R54" s="102"/>
    </row>
    <row r="55" spans="1:18" ht="15">
      <c r="A55" s="391" t="s">
        <v>111</v>
      </c>
      <c r="B55" s="102"/>
      <c r="C55" s="102"/>
      <c r="D55" s="102"/>
      <c r="E55" s="102"/>
      <c r="F55" s="102"/>
      <c r="G55" s="9"/>
      <c r="H55" s="9"/>
      <c r="I55" s="9"/>
      <c r="J55" s="9"/>
      <c r="K55" s="9"/>
      <c r="L55" s="9"/>
      <c r="M55" s="9"/>
      <c r="N55" s="9"/>
      <c r="O55" s="102"/>
      <c r="P55" s="209"/>
      <c r="Q55" s="102"/>
      <c r="R55" s="102"/>
    </row>
    <row r="56" spans="1:18" ht="15">
      <c r="A56" s="392" t="s">
        <v>49</v>
      </c>
      <c r="B56" s="102"/>
      <c r="C56" s="102"/>
      <c r="D56" s="102"/>
      <c r="E56" s="102"/>
      <c r="F56" s="102"/>
      <c r="G56" s="9"/>
      <c r="H56" s="9"/>
      <c r="I56" s="9"/>
      <c r="J56" s="9"/>
      <c r="K56" s="9"/>
      <c r="L56" s="9"/>
      <c r="M56" s="9"/>
      <c r="N56" s="9"/>
      <c r="O56" s="102"/>
      <c r="P56" s="209"/>
      <c r="Q56" s="102"/>
      <c r="R56" s="102"/>
    </row>
    <row r="57" spans="1:18" ht="15">
      <c r="A57" s="364" t="s">
        <v>112</v>
      </c>
      <c r="B57" s="102"/>
      <c r="C57" s="102"/>
      <c r="D57" s="102"/>
      <c r="E57" s="102"/>
      <c r="F57" s="102"/>
      <c r="G57" s="17"/>
      <c r="H57" s="17"/>
      <c r="I57" s="17"/>
      <c r="J57" s="17"/>
      <c r="K57" s="17"/>
      <c r="L57" s="17"/>
      <c r="M57" s="17"/>
      <c r="N57" s="17"/>
      <c r="O57" s="102"/>
      <c r="P57" s="209"/>
      <c r="Q57" s="102"/>
      <c r="R57" s="102"/>
    </row>
    <row r="58" spans="1:18" ht="15">
      <c r="A58" s="365" t="s">
        <v>250</v>
      </c>
      <c r="B58" s="102"/>
      <c r="C58" s="102"/>
      <c r="D58" s="102"/>
      <c r="E58" s="102"/>
      <c r="F58" s="102"/>
      <c r="G58" s="205"/>
      <c r="H58" s="205"/>
      <c r="I58" s="205"/>
      <c r="J58" s="205"/>
      <c r="K58" s="205"/>
      <c r="L58" s="205"/>
      <c r="M58" s="205"/>
      <c r="N58" s="205"/>
      <c r="O58" s="102"/>
      <c r="P58" s="209"/>
      <c r="Q58" s="102"/>
      <c r="R58" s="102"/>
    </row>
    <row r="59" spans="1:18" ht="15">
      <c r="A59" s="366" t="s">
        <v>251</v>
      </c>
      <c r="B59" s="102"/>
      <c r="C59" s="102"/>
      <c r="D59" s="102"/>
      <c r="E59" s="102"/>
      <c r="F59" s="102"/>
      <c r="G59" s="205"/>
      <c r="H59" s="205"/>
      <c r="I59" s="205"/>
      <c r="J59" s="205"/>
      <c r="K59" s="205"/>
      <c r="L59" s="205"/>
      <c r="M59" s="205"/>
      <c r="N59" s="205"/>
      <c r="O59" s="102"/>
      <c r="P59" s="209"/>
      <c r="Q59" s="102"/>
      <c r="R59" s="102"/>
    </row>
    <row r="60" spans="1:18" ht="15">
      <c r="A60" s="367" t="s">
        <v>252</v>
      </c>
      <c r="B60" s="102"/>
      <c r="C60" s="102"/>
      <c r="D60" s="102"/>
      <c r="E60" s="102"/>
      <c r="F60" s="102"/>
      <c r="G60" s="205"/>
      <c r="H60" s="205"/>
      <c r="I60" s="205"/>
      <c r="J60" s="205"/>
      <c r="K60" s="205"/>
      <c r="L60" s="205"/>
      <c r="M60" s="205"/>
      <c r="N60" s="205"/>
      <c r="O60" s="102"/>
      <c r="P60" s="209"/>
      <c r="Q60" s="102"/>
      <c r="R60" s="102"/>
    </row>
    <row r="61" spans="1:18" ht="15">
      <c r="A61" s="367" t="s">
        <v>253</v>
      </c>
      <c r="B61" s="102"/>
      <c r="C61" s="102"/>
      <c r="D61" s="102"/>
      <c r="E61" s="102"/>
      <c r="F61" s="102"/>
      <c r="G61" s="206"/>
      <c r="H61" s="206"/>
      <c r="I61" s="206"/>
      <c r="J61" s="206"/>
      <c r="K61" s="206"/>
      <c r="L61" s="206"/>
      <c r="M61" s="206"/>
      <c r="N61" s="206"/>
      <c r="O61" s="102"/>
      <c r="P61" s="209"/>
      <c r="Q61" s="102"/>
      <c r="R61" s="102"/>
    </row>
    <row r="62" spans="1:18" ht="15">
      <c r="A62" s="368" t="s">
        <v>268</v>
      </c>
      <c r="B62" s="88"/>
      <c r="C62" s="88"/>
      <c r="D62" s="88"/>
      <c r="E62" s="88"/>
      <c r="F62" s="88"/>
      <c r="G62" s="235"/>
      <c r="H62" s="235"/>
      <c r="I62" s="235"/>
      <c r="J62" s="235"/>
      <c r="K62" s="235"/>
      <c r="L62" s="235"/>
      <c r="M62" s="235"/>
      <c r="N62" s="235"/>
      <c r="O62" s="88"/>
      <c r="P62" s="88"/>
      <c r="Q62" s="88"/>
      <c r="R62" s="102"/>
    </row>
    <row r="63" spans="1:18" ht="15">
      <c r="A63" s="369" t="s">
        <v>103</v>
      </c>
      <c r="B63" s="163"/>
      <c r="C63" s="163"/>
      <c r="D63" s="163"/>
      <c r="E63" s="163"/>
      <c r="F63" s="163"/>
      <c r="G63" s="235"/>
      <c r="H63" s="235"/>
      <c r="I63" s="235"/>
      <c r="J63" s="235"/>
      <c r="K63" s="235"/>
      <c r="L63" s="235"/>
      <c r="M63" s="235"/>
      <c r="N63" s="235"/>
      <c r="O63" s="163"/>
      <c r="P63" s="163"/>
      <c r="Q63" s="163"/>
      <c r="R63" s="102"/>
    </row>
    <row r="64" spans="1:18" ht="15">
      <c r="A64" s="368" t="s">
        <v>140</v>
      </c>
      <c r="B64" s="88"/>
      <c r="C64" s="88"/>
      <c r="D64" s="88"/>
      <c r="E64" s="88"/>
      <c r="F64" s="88"/>
      <c r="G64" s="235"/>
      <c r="H64" s="235"/>
      <c r="I64" s="235"/>
      <c r="J64" s="235"/>
      <c r="K64" s="235"/>
      <c r="L64" s="235"/>
      <c r="M64" s="235"/>
      <c r="N64" s="235"/>
      <c r="O64" s="88"/>
      <c r="P64" s="88"/>
      <c r="Q64" s="88"/>
      <c r="R64" s="102"/>
    </row>
    <row r="65" spans="1:18" ht="15">
      <c r="A65" s="392" t="s">
        <v>255</v>
      </c>
      <c r="B65" s="102"/>
      <c r="C65" s="102"/>
      <c r="D65" s="102"/>
      <c r="E65" s="102"/>
      <c r="F65" s="102"/>
      <c r="G65" s="235"/>
      <c r="H65" s="235"/>
      <c r="I65" s="235"/>
      <c r="J65" s="235"/>
      <c r="K65" s="235"/>
      <c r="L65" s="235"/>
      <c r="M65" s="235"/>
      <c r="N65" s="235"/>
      <c r="O65" s="102"/>
      <c r="P65" s="209"/>
      <c r="Q65" s="102"/>
      <c r="R65" s="102"/>
    </row>
    <row r="66" spans="1:18" ht="15">
      <c r="A66" s="392" t="s">
        <v>256</v>
      </c>
      <c r="B66" s="102"/>
      <c r="C66" s="102"/>
      <c r="D66" s="102"/>
      <c r="E66" s="102"/>
      <c r="F66" s="102"/>
      <c r="G66" s="235"/>
      <c r="H66" s="235"/>
      <c r="I66" s="235"/>
      <c r="J66" s="235"/>
      <c r="K66" s="235"/>
      <c r="L66" s="235"/>
      <c r="M66" s="235"/>
      <c r="N66" s="235"/>
      <c r="O66" s="102"/>
      <c r="P66" s="209"/>
      <c r="Q66" s="102"/>
      <c r="R66" s="102"/>
    </row>
    <row r="67" spans="1:18" ht="15">
      <c r="A67" s="392" t="s">
        <v>257</v>
      </c>
      <c r="B67" s="102"/>
      <c r="C67" s="102"/>
      <c r="D67" s="102"/>
      <c r="E67" s="102"/>
      <c r="F67" s="102"/>
      <c r="G67" s="205"/>
      <c r="H67" s="205"/>
      <c r="I67" s="205"/>
      <c r="J67" s="205"/>
      <c r="K67" s="205"/>
      <c r="L67" s="205"/>
      <c r="M67" s="205"/>
      <c r="N67" s="205"/>
      <c r="O67" s="102"/>
      <c r="P67" s="209"/>
      <c r="Q67" s="102"/>
      <c r="R67" s="102"/>
    </row>
    <row r="68" spans="1:18" ht="15">
      <c r="A68" s="204" t="s">
        <v>145</v>
      </c>
      <c r="B68" s="102"/>
      <c r="C68" s="102"/>
      <c r="D68" s="102"/>
      <c r="E68" s="102"/>
      <c r="F68" s="102"/>
      <c r="G68" s="9"/>
      <c r="H68" s="9"/>
      <c r="I68" s="9"/>
      <c r="J68" s="9"/>
      <c r="K68" s="9"/>
      <c r="L68" s="9"/>
      <c r="M68" s="9"/>
      <c r="N68" s="9"/>
      <c r="O68" s="102"/>
      <c r="P68" s="209"/>
      <c r="Q68" s="102"/>
      <c r="R68" s="102"/>
    </row>
    <row r="69" spans="1:18" ht="15">
      <c r="A69" s="204" t="s">
        <v>146</v>
      </c>
      <c r="B69" s="102"/>
      <c r="C69" s="102"/>
      <c r="D69" s="102"/>
      <c r="E69" s="102"/>
      <c r="F69" s="102"/>
      <c r="G69" s="205"/>
      <c r="H69" s="205"/>
      <c r="I69" s="205"/>
      <c r="J69" s="205"/>
      <c r="K69" s="205"/>
      <c r="L69" s="205"/>
      <c r="M69" s="205"/>
      <c r="N69" s="205"/>
      <c r="O69" s="102"/>
      <c r="P69" s="209"/>
      <c r="Q69" s="102"/>
      <c r="R69" s="102"/>
    </row>
    <row r="70" spans="1:18" ht="15">
      <c r="A70" s="204" t="s">
        <v>167</v>
      </c>
      <c r="B70" s="102"/>
      <c r="C70" s="102"/>
      <c r="D70" s="102"/>
      <c r="E70" s="102"/>
      <c r="F70" s="102"/>
      <c r="G70" s="205"/>
      <c r="H70" s="205"/>
      <c r="I70" s="205"/>
      <c r="J70" s="205"/>
      <c r="K70" s="205"/>
      <c r="L70" s="205"/>
      <c r="M70" s="205"/>
      <c r="N70" s="205"/>
      <c r="O70" s="102"/>
      <c r="P70" s="209"/>
      <c r="Q70" s="102"/>
      <c r="R70" s="102"/>
    </row>
    <row r="71" spans="1:18" ht="15">
      <c r="A71" s="12" t="s">
        <v>168</v>
      </c>
      <c r="B71" s="19"/>
      <c r="C71" s="19"/>
      <c r="D71" s="102"/>
      <c r="E71" s="102"/>
      <c r="F71" s="102"/>
      <c r="G71" s="205"/>
      <c r="H71" s="205"/>
      <c r="I71" s="205"/>
      <c r="J71" s="205"/>
      <c r="K71" s="205"/>
      <c r="L71" s="205"/>
      <c r="M71" s="205"/>
      <c r="N71" s="205"/>
      <c r="O71" s="102"/>
      <c r="P71" s="209"/>
      <c r="Q71" s="102"/>
      <c r="R71" s="203"/>
    </row>
    <row r="72" spans="1:18" ht="15">
      <c r="A72" s="204"/>
      <c r="B72" s="102"/>
      <c r="C72" s="102"/>
      <c r="D72" s="102"/>
      <c r="E72" s="102"/>
      <c r="F72" s="102"/>
      <c r="G72" s="205"/>
      <c r="H72" s="205"/>
      <c r="I72" s="205"/>
      <c r="J72" s="205"/>
      <c r="K72" s="205"/>
      <c r="L72" s="205"/>
      <c r="M72" s="205"/>
      <c r="N72" s="205"/>
      <c r="O72" s="102"/>
      <c r="P72" s="209"/>
      <c r="Q72" s="102"/>
      <c r="R72" s="203"/>
    </row>
  </sheetData>
  <sheetProtection/>
  <mergeCells count="8">
    <mergeCell ref="A1:Q1"/>
    <mergeCell ref="A2:A3"/>
    <mergeCell ref="B2:B3"/>
    <mergeCell ref="E2:E3"/>
    <mergeCell ref="F2:F3"/>
    <mergeCell ref="O2:O3"/>
    <mergeCell ref="P2:P3"/>
    <mergeCell ref="Q2:Q3"/>
  </mergeCells>
  <conditionalFormatting sqref="P65:Q72 R14:R16 R30:R31 R43 R50 P53:P54 Q53:Q55 P6:Q52">
    <cfRule type="cellIs" priority="9" dxfId="0" operator="lessThanOrEqual" stopIfTrue="1">
      <formula>#REF!</formula>
    </cfRule>
  </conditionalFormatting>
  <conditionalFormatting sqref="J44:N44 G44">
    <cfRule type="cellIs" priority="8" dxfId="0" operator="lessThanOrEqual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Header>&amp;L&amp;24Site No.1&amp;C&amp;24SINGLETON WASTE DEPOT - Groundwater Monitoring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31"/>
  <sheetViews>
    <sheetView zoomScale="90" zoomScaleNormal="90" workbookViewId="0" topLeftCell="A1">
      <selection activeCell="B14" sqref="B14"/>
    </sheetView>
  </sheetViews>
  <sheetFormatPr defaultColWidth="8.88671875" defaultRowHeight="15"/>
  <cols>
    <col min="1" max="1" width="15.77734375" style="0" customWidth="1"/>
    <col min="2" max="2" width="14.4453125" style="0" customWidth="1"/>
    <col min="3" max="3" width="12.3359375" style="0" customWidth="1"/>
    <col min="4" max="4" width="13.6640625" style="0" customWidth="1"/>
    <col min="5" max="6" width="12.3359375" style="0" customWidth="1"/>
    <col min="7" max="7" width="13.21484375" style="0" customWidth="1"/>
    <col min="8" max="8" width="12.3359375" style="0" customWidth="1"/>
    <col min="9" max="9" width="12.5546875" style="0" customWidth="1"/>
    <col min="10" max="10" width="13.21484375" style="0" customWidth="1"/>
  </cols>
  <sheetData>
    <row r="1" spans="1:12" ht="24.75" customHeight="1">
      <c r="A1" s="1137" t="s">
        <v>196</v>
      </c>
      <c r="B1" s="296">
        <v>43818</v>
      </c>
      <c r="C1" s="297">
        <v>43911</v>
      </c>
      <c r="D1" s="297">
        <v>44002</v>
      </c>
      <c r="E1" s="339">
        <v>44089</v>
      </c>
      <c r="F1" s="297">
        <v>44168</v>
      </c>
      <c r="G1" s="297">
        <v>44174</v>
      </c>
      <c r="H1" s="297">
        <v>44276</v>
      </c>
      <c r="I1" s="297">
        <v>44367</v>
      </c>
      <c r="J1" s="297">
        <v>44440</v>
      </c>
      <c r="K1" s="1111" t="s">
        <v>107</v>
      </c>
      <c r="L1" s="1115" t="s">
        <v>108</v>
      </c>
    </row>
    <row r="2" spans="1:12" s="807" customFormat="1" ht="15.75" thickBot="1">
      <c r="A2" s="1138"/>
      <c r="B2" s="806" t="s">
        <v>209</v>
      </c>
      <c r="C2" s="335" t="s">
        <v>209</v>
      </c>
      <c r="D2" s="335" t="s">
        <v>209</v>
      </c>
      <c r="E2" s="335" t="s">
        <v>209</v>
      </c>
      <c r="F2" s="335" t="s">
        <v>209</v>
      </c>
      <c r="G2" s="335" t="s">
        <v>209</v>
      </c>
      <c r="H2" s="335" t="s">
        <v>209</v>
      </c>
      <c r="I2" s="335" t="s">
        <v>209</v>
      </c>
      <c r="J2" s="336" t="s">
        <v>209</v>
      </c>
      <c r="K2" s="1136"/>
      <c r="L2" s="1008"/>
    </row>
    <row r="3" spans="1:12" ht="15.75" thickBot="1">
      <c r="A3" s="333"/>
      <c r="B3" s="345"/>
      <c r="C3" s="334"/>
      <c r="D3" s="348" t="s">
        <v>212</v>
      </c>
      <c r="E3" s="334"/>
      <c r="F3" s="334"/>
      <c r="G3" s="346"/>
      <c r="H3" s="346"/>
      <c r="I3" s="334"/>
      <c r="J3" s="334"/>
      <c r="K3" s="340"/>
      <c r="L3" s="341"/>
    </row>
    <row r="4" spans="1:12" ht="15.75" thickBot="1">
      <c r="A4" s="331" t="s">
        <v>197</v>
      </c>
      <c r="B4" s="337" t="s">
        <v>147</v>
      </c>
      <c r="C4" s="344" t="s">
        <v>147</v>
      </c>
      <c r="D4" s="166" t="s">
        <v>215</v>
      </c>
      <c r="E4" s="166" t="s">
        <v>341</v>
      </c>
      <c r="F4" s="344" t="s">
        <v>422</v>
      </c>
      <c r="G4" s="344"/>
      <c r="H4" s="60"/>
      <c r="I4" s="166"/>
      <c r="J4" s="347"/>
      <c r="K4" s="350">
        <f>MIN(B4:E4)</f>
        <v>0</v>
      </c>
      <c r="L4" s="343">
        <f>MAX(B4:E4)</f>
        <v>0</v>
      </c>
    </row>
    <row r="5" spans="1:12" ht="15.75" thickBot="1">
      <c r="A5" s="331" t="s">
        <v>198</v>
      </c>
      <c r="B5" s="337" t="s">
        <v>147</v>
      </c>
      <c r="C5" s="338" t="s">
        <v>147</v>
      </c>
      <c r="D5" s="60" t="s">
        <v>213</v>
      </c>
      <c r="E5" s="60" t="s">
        <v>342</v>
      </c>
      <c r="F5" s="338" t="s">
        <v>421</v>
      </c>
      <c r="G5" s="338"/>
      <c r="H5" s="60"/>
      <c r="I5" s="60"/>
      <c r="J5" s="60"/>
      <c r="K5" s="342">
        <f>MIN(B5:E5)</f>
        <v>0</v>
      </c>
      <c r="L5" s="343">
        <f aca="true" t="shared" si="0" ref="L5:L15">MAX(B5:E5)</f>
        <v>0</v>
      </c>
    </row>
    <row r="6" spans="1:12" ht="15.75" thickBot="1">
      <c r="A6" s="2" t="s">
        <v>199</v>
      </c>
      <c r="B6" s="337" t="s">
        <v>147</v>
      </c>
      <c r="C6" s="338" t="s">
        <v>147</v>
      </c>
      <c r="D6" s="60" t="s">
        <v>213</v>
      </c>
      <c r="E6" s="60" t="s">
        <v>343</v>
      </c>
      <c r="F6" s="338" t="s">
        <v>423</v>
      </c>
      <c r="G6" s="338"/>
      <c r="H6" s="60"/>
      <c r="I6" s="60"/>
      <c r="J6" s="60"/>
      <c r="K6" s="342">
        <f aca="true" t="shared" si="1" ref="K6:K15">MIN(B6:E6)</f>
        <v>0</v>
      </c>
      <c r="L6" s="343">
        <f t="shared" si="0"/>
        <v>0</v>
      </c>
    </row>
    <row r="7" spans="1:12" ht="15.75" thickBot="1">
      <c r="A7" s="331" t="s">
        <v>200</v>
      </c>
      <c r="B7" s="337" t="s">
        <v>147</v>
      </c>
      <c r="C7" s="338" t="s">
        <v>147</v>
      </c>
      <c r="D7" s="60" t="s">
        <v>214</v>
      </c>
      <c r="E7" s="60" t="s">
        <v>344</v>
      </c>
      <c r="F7" s="338"/>
      <c r="G7" s="338" t="s">
        <v>415</v>
      </c>
      <c r="H7" s="60"/>
      <c r="I7" s="60"/>
      <c r="J7" s="60"/>
      <c r="K7" s="342">
        <f t="shared" si="1"/>
        <v>0</v>
      </c>
      <c r="L7" s="343">
        <f t="shared" si="0"/>
        <v>0</v>
      </c>
    </row>
    <row r="8" spans="1:12" ht="15.75" thickBot="1">
      <c r="A8" s="2" t="s">
        <v>201</v>
      </c>
      <c r="B8" s="337" t="s">
        <v>147</v>
      </c>
      <c r="C8" s="338" t="s">
        <v>147</v>
      </c>
      <c r="D8" s="60" t="s">
        <v>214</v>
      </c>
      <c r="E8" s="60" t="s">
        <v>345</v>
      </c>
      <c r="F8" s="338"/>
      <c r="G8" s="338" t="s">
        <v>414</v>
      </c>
      <c r="H8" s="60"/>
      <c r="I8" s="60"/>
      <c r="J8" s="60"/>
      <c r="K8" s="342">
        <f t="shared" si="1"/>
        <v>0</v>
      </c>
      <c r="L8" s="343">
        <f t="shared" si="0"/>
        <v>0</v>
      </c>
    </row>
    <row r="9" spans="1:12" ht="15.75" thickBot="1">
      <c r="A9" s="331" t="s">
        <v>202</v>
      </c>
      <c r="B9" s="337" t="s">
        <v>147</v>
      </c>
      <c r="C9" s="338" t="s">
        <v>147</v>
      </c>
      <c r="D9" s="60" t="s">
        <v>214</v>
      </c>
      <c r="E9" s="60" t="s">
        <v>348</v>
      </c>
      <c r="F9" s="338" t="s">
        <v>419</v>
      </c>
      <c r="G9" s="338"/>
      <c r="H9" s="60"/>
      <c r="I9" s="60"/>
      <c r="J9" s="60"/>
      <c r="K9" s="342">
        <f t="shared" si="1"/>
        <v>0</v>
      </c>
      <c r="L9" s="343">
        <f t="shared" si="0"/>
        <v>0</v>
      </c>
    </row>
    <row r="10" spans="1:13" ht="15.75" thickBot="1">
      <c r="A10" s="331" t="s">
        <v>203</v>
      </c>
      <c r="B10" s="337" t="s">
        <v>147</v>
      </c>
      <c r="C10" s="338" t="s">
        <v>147</v>
      </c>
      <c r="D10" s="349" t="s">
        <v>216</v>
      </c>
      <c r="E10" s="827" t="s">
        <v>341</v>
      </c>
      <c r="F10" s="338"/>
      <c r="G10" s="338" t="s">
        <v>417</v>
      </c>
      <c r="H10" s="40"/>
      <c r="I10" s="40"/>
      <c r="J10" s="40"/>
      <c r="K10" s="342">
        <f t="shared" si="1"/>
        <v>0</v>
      </c>
      <c r="L10" s="343">
        <f t="shared" si="0"/>
        <v>0</v>
      </c>
      <c r="M10" s="323"/>
    </row>
    <row r="11" spans="1:12" ht="15.75" thickBot="1">
      <c r="A11" s="330" t="s">
        <v>204</v>
      </c>
      <c r="B11" s="337" t="s">
        <v>147</v>
      </c>
      <c r="C11" s="338" t="s">
        <v>147</v>
      </c>
      <c r="D11" s="215" t="s">
        <v>217</v>
      </c>
      <c r="E11" s="215" t="s">
        <v>147</v>
      </c>
      <c r="F11" s="215" t="s">
        <v>147</v>
      </c>
      <c r="G11" s="215" t="s">
        <v>147</v>
      </c>
      <c r="H11" s="215"/>
      <c r="I11" s="215"/>
      <c r="J11" s="294"/>
      <c r="K11" s="342">
        <f t="shared" si="1"/>
        <v>0</v>
      </c>
      <c r="L11" s="343">
        <f t="shared" si="0"/>
        <v>0</v>
      </c>
    </row>
    <row r="12" spans="1:13" ht="15.75" thickBot="1">
      <c r="A12" s="332" t="s">
        <v>205</v>
      </c>
      <c r="B12" s="337" t="s">
        <v>147</v>
      </c>
      <c r="C12" s="338" t="s">
        <v>147</v>
      </c>
      <c r="D12" s="215" t="s">
        <v>218</v>
      </c>
      <c r="E12" s="215" t="s">
        <v>346</v>
      </c>
      <c r="F12" s="215" t="s">
        <v>147</v>
      </c>
      <c r="G12" s="215" t="s">
        <v>147</v>
      </c>
      <c r="H12" s="215"/>
      <c r="I12" s="215"/>
      <c r="J12" s="294"/>
      <c r="K12" s="342">
        <f t="shared" si="1"/>
        <v>0</v>
      </c>
      <c r="L12" s="343">
        <f t="shared" si="0"/>
        <v>0</v>
      </c>
      <c r="M12" s="323"/>
    </row>
    <row r="13" spans="1:13" ht="15.75" thickBot="1">
      <c r="A13" s="332" t="s">
        <v>206</v>
      </c>
      <c r="B13" s="337" t="s">
        <v>147</v>
      </c>
      <c r="C13" s="338" t="s">
        <v>147</v>
      </c>
      <c r="D13" s="215" t="s">
        <v>219</v>
      </c>
      <c r="E13" s="215" t="s">
        <v>216</v>
      </c>
      <c r="F13" s="215"/>
      <c r="G13" s="215" t="s">
        <v>416</v>
      </c>
      <c r="H13" s="215"/>
      <c r="I13" s="215"/>
      <c r="J13" s="294"/>
      <c r="K13" s="342">
        <f t="shared" si="1"/>
        <v>0</v>
      </c>
      <c r="L13" s="343">
        <f t="shared" si="0"/>
        <v>0</v>
      </c>
      <c r="M13" s="323"/>
    </row>
    <row r="14" spans="1:13" ht="15.75" thickBot="1">
      <c r="A14" s="331" t="s">
        <v>207</v>
      </c>
      <c r="B14" s="337" t="s">
        <v>147</v>
      </c>
      <c r="C14" s="338" t="s">
        <v>147</v>
      </c>
      <c r="D14" s="215" t="s">
        <v>215</v>
      </c>
      <c r="E14" s="215" t="s">
        <v>347</v>
      </c>
      <c r="F14" s="215" t="s">
        <v>420</v>
      </c>
      <c r="G14" s="215"/>
      <c r="H14" s="215"/>
      <c r="I14" s="215"/>
      <c r="J14" s="215"/>
      <c r="K14" s="342">
        <f t="shared" si="1"/>
        <v>0</v>
      </c>
      <c r="L14" s="343">
        <f t="shared" si="0"/>
        <v>0</v>
      </c>
      <c r="M14" s="323"/>
    </row>
    <row r="15" spans="1:13" ht="15.75" thickBot="1">
      <c r="A15" s="2" t="s">
        <v>208</v>
      </c>
      <c r="B15" s="337" t="s">
        <v>147</v>
      </c>
      <c r="C15" s="338" t="s">
        <v>147</v>
      </c>
      <c r="D15" s="295" t="s">
        <v>220</v>
      </c>
      <c r="E15" s="295">
        <v>7.85</v>
      </c>
      <c r="F15" s="295" t="s">
        <v>418</v>
      </c>
      <c r="G15" s="295"/>
      <c r="H15" s="295"/>
      <c r="I15" s="307"/>
      <c r="J15" s="308"/>
      <c r="K15" s="342">
        <f t="shared" si="1"/>
        <v>7.85</v>
      </c>
      <c r="L15" s="343">
        <f t="shared" si="0"/>
        <v>7.85</v>
      </c>
      <c r="M15" s="323"/>
    </row>
    <row r="16" spans="1:12" ht="15">
      <c r="A16" s="314"/>
      <c r="B16" s="305"/>
      <c r="C16" s="305"/>
      <c r="D16" s="305"/>
      <c r="E16" s="305"/>
      <c r="F16" s="305"/>
      <c r="G16" s="305"/>
      <c r="H16" s="305"/>
      <c r="I16" s="9"/>
      <c r="J16" s="9"/>
      <c r="K16" s="314"/>
      <c r="L16" s="314"/>
    </row>
    <row r="17" spans="2:10" ht="15">
      <c r="B17" s="17"/>
      <c r="C17" s="17"/>
      <c r="D17" s="17"/>
      <c r="E17" s="17"/>
      <c r="F17" s="17"/>
      <c r="G17" s="17"/>
      <c r="H17" s="17"/>
      <c r="I17" s="17"/>
      <c r="J17" s="17"/>
    </row>
    <row r="18" spans="2:10" ht="15">
      <c r="B18" s="205"/>
      <c r="C18" s="205"/>
      <c r="D18" s="205"/>
      <c r="E18" s="205"/>
      <c r="F18" s="205"/>
      <c r="G18" s="205"/>
      <c r="H18" s="205"/>
      <c r="I18" s="205"/>
      <c r="J18" s="205"/>
    </row>
    <row r="19" spans="2:10" ht="15">
      <c r="B19" s="205"/>
      <c r="C19" s="205"/>
      <c r="D19" s="205"/>
      <c r="E19" s="205"/>
      <c r="F19" s="205"/>
      <c r="G19" s="205"/>
      <c r="H19" s="205"/>
      <c r="I19" s="205"/>
      <c r="J19" s="205"/>
    </row>
    <row r="20" spans="2:10" ht="15">
      <c r="B20" s="205"/>
      <c r="C20" s="205"/>
      <c r="D20" s="205"/>
      <c r="E20" s="205"/>
      <c r="F20" s="205"/>
      <c r="G20" s="205"/>
      <c r="H20" s="205"/>
      <c r="I20" s="205"/>
      <c r="J20" s="205"/>
    </row>
    <row r="21" spans="2:10" ht="15">
      <c r="B21" s="206"/>
      <c r="C21" s="206"/>
      <c r="D21" s="206"/>
      <c r="E21" s="206"/>
      <c r="F21" s="206"/>
      <c r="G21" s="206"/>
      <c r="H21" s="206"/>
      <c r="I21" s="206"/>
      <c r="J21" s="206"/>
    </row>
    <row r="22" spans="2:10" ht="15">
      <c r="B22" s="235"/>
      <c r="C22" s="235"/>
      <c r="D22" s="235"/>
      <c r="E22" s="235"/>
      <c r="F22" s="235"/>
      <c r="G22" s="235"/>
      <c r="H22" s="235"/>
      <c r="I22" s="235"/>
      <c r="J22" s="235"/>
    </row>
    <row r="23" spans="2:10" ht="15">
      <c r="B23" s="235"/>
      <c r="C23" s="235"/>
      <c r="D23" s="235"/>
      <c r="E23" s="235"/>
      <c r="F23" s="235"/>
      <c r="G23" s="235"/>
      <c r="H23" s="235"/>
      <c r="I23" s="235"/>
      <c r="J23" s="235"/>
    </row>
    <row r="24" spans="2:10" ht="15">
      <c r="B24" s="235"/>
      <c r="C24" s="235"/>
      <c r="D24" s="235"/>
      <c r="E24" s="235"/>
      <c r="F24" s="235"/>
      <c r="G24" s="235"/>
      <c r="H24" s="235"/>
      <c r="I24" s="235"/>
      <c r="J24" s="235"/>
    </row>
    <row r="25" spans="2:10" ht="15">
      <c r="B25" s="235"/>
      <c r="C25" s="235"/>
      <c r="D25" s="235"/>
      <c r="E25" s="235"/>
      <c r="F25" s="235"/>
      <c r="G25" s="235"/>
      <c r="H25" s="235"/>
      <c r="I25" s="235"/>
      <c r="J25" s="235"/>
    </row>
    <row r="26" spans="2:10" ht="15">
      <c r="B26" s="235"/>
      <c r="C26" s="235"/>
      <c r="D26" s="235"/>
      <c r="E26" s="235"/>
      <c r="F26" s="235"/>
      <c r="G26" s="235"/>
      <c r="H26" s="235"/>
      <c r="I26" s="235"/>
      <c r="J26" s="235"/>
    </row>
    <row r="27" spans="2:10" ht="15">
      <c r="B27" s="205"/>
      <c r="C27" s="205"/>
      <c r="D27" s="205"/>
      <c r="E27" s="205"/>
      <c r="F27" s="205"/>
      <c r="G27" s="205"/>
      <c r="H27" s="205"/>
      <c r="I27" s="205"/>
      <c r="J27" s="205"/>
    </row>
    <row r="28" spans="2:10" ht="15">
      <c r="B28" s="9"/>
      <c r="C28" s="9"/>
      <c r="D28" s="9"/>
      <c r="E28" s="9"/>
      <c r="F28" s="9"/>
      <c r="G28" s="9"/>
      <c r="H28" s="9"/>
      <c r="I28" s="9"/>
      <c r="J28" s="9"/>
    </row>
    <row r="29" spans="2:10" ht="15">
      <c r="B29" s="205"/>
      <c r="C29" s="205"/>
      <c r="D29" s="205"/>
      <c r="E29" s="205"/>
      <c r="F29" s="205"/>
      <c r="G29" s="205"/>
      <c r="H29" s="205"/>
      <c r="I29" s="205"/>
      <c r="J29" s="205"/>
    </row>
    <row r="30" spans="2:10" ht="15">
      <c r="B30" s="205"/>
      <c r="C30" s="205"/>
      <c r="D30" s="205"/>
      <c r="E30" s="205"/>
      <c r="F30" s="205"/>
      <c r="G30" s="205"/>
      <c r="H30" s="205"/>
      <c r="I30" s="205"/>
      <c r="J30" s="205"/>
    </row>
    <row r="31" spans="2:10" ht="15">
      <c r="B31" s="205"/>
      <c r="C31" s="205"/>
      <c r="D31" s="205"/>
      <c r="E31" s="205"/>
      <c r="F31" s="205"/>
      <c r="G31" s="205"/>
      <c r="H31" s="205"/>
      <c r="I31" s="205"/>
      <c r="J31" s="205"/>
    </row>
  </sheetData>
  <sheetProtection/>
  <mergeCells count="3">
    <mergeCell ref="K1:K2"/>
    <mergeCell ref="L1:L2"/>
    <mergeCell ref="A1:A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headerFooter>
    <oddHeader>&amp;L&amp;24Standing Water Levels&amp;C&amp;24SINGLETON WASTE DEPOT - Gauging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9"/>
  <sheetViews>
    <sheetView zoomScale="90" zoomScaleNormal="90" zoomScaleSheetLayoutView="95" zoomScalePageLayoutView="0" workbookViewId="0" topLeftCell="A1">
      <selection activeCell="A1" sqref="A1:AO1"/>
    </sheetView>
  </sheetViews>
  <sheetFormatPr defaultColWidth="8.88671875" defaultRowHeight="15"/>
  <cols>
    <col min="1" max="1" width="25.88671875" style="1" customWidth="1"/>
    <col min="2" max="2" width="5.10546875" style="3" customWidth="1"/>
    <col min="3" max="3" width="10.21484375" style="3" customWidth="1"/>
    <col min="4" max="4" width="11.5546875" style="3" bestFit="1" customWidth="1"/>
    <col min="5" max="5" width="12.99609375" style="3" customWidth="1"/>
    <col min="6" max="6" width="13.21484375" style="3" customWidth="1"/>
    <col min="7" max="7" width="6.3359375" style="3" customWidth="1"/>
    <col min="8" max="9" width="7.3359375" style="3" hidden="1" customWidth="1"/>
    <col min="10" max="10" width="7.5546875" style="3" hidden="1" customWidth="1"/>
    <col min="11" max="18" width="7.77734375" style="1" hidden="1" customWidth="1"/>
    <col min="19" max="21" width="9.77734375" style="1" hidden="1" customWidth="1"/>
    <col min="22" max="22" width="9.77734375" style="208" hidden="1" customWidth="1"/>
    <col min="23" max="28" width="9.77734375" style="239" hidden="1" customWidth="1"/>
    <col min="29" max="29" width="11.10546875" style="239" hidden="1" customWidth="1"/>
    <col min="30" max="38" width="9.77734375" style="239" customWidth="1"/>
    <col min="39" max="39" width="8.77734375" style="3" customWidth="1"/>
    <col min="40" max="40" width="10.5546875" style="29" customWidth="1"/>
    <col min="41" max="41" width="8.77734375" style="3" customWidth="1"/>
    <col min="42" max="42" width="6.6640625" style="3" customWidth="1"/>
    <col min="43" max="43" width="6.77734375" style="3" bestFit="1" customWidth="1"/>
    <col min="44" max="16384" width="8.88671875" style="3" customWidth="1"/>
  </cols>
  <sheetData>
    <row r="1" spans="1:41" ht="21" customHeight="1" thickBot="1">
      <c r="A1" s="1013" t="s">
        <v>223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  <c r="AA1" s="1013"/>
      <c r="AB1" s="1013"/>
      <c r="AC1" s="1013"/>
      <c r="AD1" s="1013"/>
      <c r="AE1" s="1013"/>
      <c r="AF1" s="1013"/>
      <c r="AG1" s="1013"/>
      <c r="AH1" s="1013"/>
      <c r="AI1" s="1013"/>
      <c r="AJ1" s="1013"/>
      <c r="AK1" s="1013"/>
      <c r="AL1" s="1013"/>
      <c r="AM1" s="1013"/>
      <c r="AN1" s="1013"/>
      <c r="AO1" s="1013"/>
    </row>
    <row r="2" spans="1:43" s="239" customFormat="1" ht="53.25" thickBot="1">
      <c r="A2" s="983" t="s">
        <v>13</v>
      </c>
      <c r="B2" s="983" t="s">
        <v>11</v>
      </c>
      <c r="C2" s="381" t="s">
        <v>258</v>
      </c>
      <c r="D2" s="379" t="s">
        <v>259</v>
      </c>
      <c r="E2" s="1035" t="s">
        <v>260</v>
      </c>
      <c r="F2" s="1033" t="s">
        <v>261</v>
      </c>
      <c r="G2" s="1025" t="s">
        <v>262</v>
      </c>
      <c r="H2" s="1027" t="s">
        <v>15</v>
      </c>
      <c r="I2" s="1027"/>
      <c r="J2" s="1027"/>
      <c r="K2" s="1027"/>
      <c r="L2" s="1027"/>
      <c r="M2" s="1027"/>
      <c r="N2" s="1028"/>
      <c r="O2" s="376"/>
      <c r="P2" s="375"/>
      <c r="Q2" s="375"/>
      <c r="R2" s="375"/>
      <c r="S2" s="1023">
        <v>42718</v>
      </c>
      <c r="T2" s="1029">
        <v>42816</v>
      </c>
      <c r="U2" s="1029">
        <v>42901</v>
      </c>
      <c r="V2" s="1021">
        <v>43024</v>
      </c>
      <c r="W2" s="1023">
        <v>43089</v>
      </c>
      <c r="X2" s="1029">
        <v>43173</v>
      </c>
      <c r="Y2" s="1029">
        <v>43265</v>
      </c>
      <c r="Z2" s="1021">
        <v>43355</v>
      </c>
      <c r="AA2" s="1040">
        <v>43454</v>
      </c>
      <c r="AB2" s="1037">
        <v>43545</v>
      </c>
      <c r="AC2" s="1037">
        <v>43636</v>
      </c>
      <c r="AD2" s="533" t="s">
        <v>240</v>
      </c>
      <c r="AE2" s="531" t="s">
        <v>242</v>
      </c>
      <c r="AF2" s="533" t="s">
        <v>243</v>
      </c>
      <c r="AG2" s="708" t="s">
        <v>309</v>
      </c>
      <c r="AH2" s="532" t="s">
        <v>332</v>
      </c>
      <c r="AI2" s="532" t="s">
        <v>408</v>
      </c>
      <c r="AJ2" s="531" t="s">
        <v>245</v>
      </c>
      <c r="AK2" s="426" t="s">
        <v>246</v>
      </c>
      <c r="AL2" s="533" t="s">
        <v>247</v>
      </c>
      <c r="AM2" s="1031" t="s">
        <v>107</v>
      </c>
      <c r="AN2" s="1038" t="s">
        <v>109</v>
      </c>
      <c r="AO2" s="1031" t="s">
        <v>108</v>
      </c>
      <c r="AP2" s="566"/>
      <c r="AQ2" s="709"/>
    </row>
    <row r="3" spans="1:43" s="239" customFormat="1" ht="61.5" customHeight="1" thickBot="1">
      <c r="A3" s="984"/>
      <c r="B3" s="984"/>
      <c r="C3" s="710" t="s">
        <v>101</v>
      </c>
      <c r="D3" s="576">
        <v>0.95</v>
      </c>
      <c r="E3" s="1036"/>
      <c r="F3" s="1034"/>
      <c r="G3" s="1026"/>
      <c r="H3" s="430">
        <v>41817</v>
      </c>
      <c r="I3" s="430">
        <v>41844</v>
      </c>
      <c r="J3" s="430">
        <v>41905</v>
      </c>
      <c r="K3" s="432">
        <v>41922</v>
      </c>
      <c r="L3" s="711">
        <v>42145</v>
      </c>
      <c r="M3" s="432">
        <v>42179</v>
      </c>
      <c r="N3" s="547">
        <v>42271</v>
      </c>
      <c r="O3" s="545">
        <v>42341</v>
      </c>
      <c r="P3" s="431">
        <v>42453</v>
      </c>
      <c r="Q3" s="439">
        <v>42537</v>
      </c>
      <c r="R3" s="712">
        <v>42628</v>
      </c>
      <c r="S3" s="1024"/>
      <c r="T3" s="1030"/>
      <c r="U3" s="1030"/>
      <c r="V3" s="1022"/>
      <c r="W3" s="1024"/>
      <c r="X3" s="1030"/>
      <c r="Y3" s="1030"/>
      <c r="Z3" s="1022"/>
      <c r="AA3" s="1040"/>
      <c r="AB3" s="1037"/>
      <c r="AC3" s="1037"/>
      <c r="AD3" s="533" t="s">
        <v>320</v>
      </c>
      <c r="AE3" s="532" t="s">
        <v>305</v>
      </c>
      <c r="AF3" s="532" t="s">
        <v>303</v>
      </c>
      <c r="AG3" s="532" t="s">
        <v>312</v>
      </c>
      <c r="AH3" s="532" t="s">
        <v>328</v>
      </c>
      <c r="AI3" s="531" t="s">
        <v>412</v>
      </c>
      <c r="AJ3" s="532" t="s">
        <v>241</v>
      </c>
      <c r="AK3" s="426" t="s">
        <v>241</v>
      </c>
      <c r="AL3" s="533" t="s">
        <v>241</v>
      </c>
      <c r="AM3" s="1032"/>
      <c r="AN3" s="1039"/>
      <c r="AO3" s="1032"/>
      <c r="AP3" s="713"/>
      <c r="AQ3" s="374"/>
    </row>
    <row r="4" spans="1:43" ht="0" customHeight="1" hidden="1" thickBot="1">
      <c r="A4" s="634" t="s">
        <v>71</v>
      </c>
      <c r="B4" s="635"/>
      <c r="C4" s="714" t="s">
        <v>100</v>
      </c>
      <c r="D4" s="715">
        <v>0.95</v>
      </c>
      <c r="E4" s="375"/>
      <c r="F4" s="375"/>
      <c r="G4" s="372"/>
      <c r="H4" s="716"/>
      <c r="I4" s="716"/>
      <c r="J4" s="716"/>
      <c r="K4" s="717"/>
      <c r="L4" s="718"/>
      <c r="M4" s="718"/>
      <c r="N4" s="718"/>
      <c r="O4" s="440" t="s">
        <v>70</v>
      </c>
      <c r="P4" s="441" t="s">
        <v>69</v>
      </c>
      <c r="Q4" s="441" t="s">
        <v>68</v>
      </c>
      <c r="R4" s="441" t="s">
        <v>67</v>
      </c>
      <c r="S4" s="442" t="s">
        <v>92</v>
      </c>
      <c r="T4" s="441" t="s">
        <v>74</v>
      </c>
      <c r="U4" s="441" t="s">
        <v>86</v>
      </c>
      <c r="V4" s="719" t="s">
        <v>93</v>
      </c>
      <c r="W4" s="441"/>
      <c r="X4" s="441"/>
      <c r="Y4" s="441"/>
      <c r="Z4" s="441"/>
      <c r="AA4" s="441"/>
      <c r="AB4" s="441"/>
      <c r="AC4" s="441"/>
      <c r="AD4" s="534"/>
      <c r="AE4" s="441"/>
      <c r="AF4" s="441"/>
      <c r="AG4" s="441"/>
      <c r="AH4" s="441"/>
      <c r="AI4" s="441"/>
      <c r="AJ4" s="441"/>
      <c r="AK4" s="534"/>
      <c r="AL4" s="534"/>
      <c r="AM4" s="720"/>
      <c r="AN4" s="444"/>
      <c r="AO4" s="445"/>
      <c r="AP4" s="721"/>
      <c r="AQ4" s="722"/>
    </row>
    <row r="5" spans="1:43" ht="3.75" customHeight="1">
      <c r="A5" s="723"/>
      <c r="B5" s="724"/>
      <c r="C5" s="725"/>
      <c r="D5" s="726"/>
      <c r="E5" s="727"/>
      <c r="F5" s="727"/>
      <c r="G5" s="728"/>
      <c r="H5" s="729"/>
      <c r="I5" s="729"/>
      <c r="J5" s="730"/>
      <c r="K5" s="731"/>
      <c r="L5" s="732"/>
      <c r="M5" s="732"/>
      <c r="N5" s="731"/>
      <c r="O5" s="732"/>
      <c r="P5" s="732"/>
      <c r="Q5" s="732"/>
      <c r="R5" s="732"/>
      <c r="S5" s="733"/>
      <c r="T5" s="732"/>
      <c r="U5" s="732"/>
      <c r="V5" s="648"/>
      <c r="W5" s="645"/>
      <c r="X5" s="645"/>
      <c r="Y5" s="645"/>
      <c r="Z5" s="645"/>
      <c r="AA5" s="645"/>
      <c r="AB5" s="645"/>
      <c r="AC5" s="645"/>
      <c r="AD5" s="734"/>
      <c r="AE5" s="645"/>
      <c r="AF5" s="645"/>
      <c r="AG5" s="645"/>
      <c r="AH5" s="645"/>
      <c r="AI5" s="645"/>
      <c r="AJ5" s="645"/>
      <c r="AK5" s="734"/>
      <c r="AL5" s="735"/>
      <c r="AM5" s="559"/>
      <c r="AN5" s="736"/>
      <c r="AO5" s="737"/>
      <c r="AP5" s="721"/>
      <c r="AQ5" s="722"/>
    </row>
    <row r="6" spans="1:43" s="245" customFormat="1" ht="13.5" customHeight="1">
      <c r="A6" s="512" t="s">
        <v>374</v>
      </c>
      <c r="B6" s="50" t="s">
        <v>35</v>
      </c>
      <c r="C6" s="50"/>
      <c r="D6" s="50"/>
      <c r="E6" s="50"/>
      <c r="F6" s="68"/>
      <c r="G6" s="456"/>
      <c r="H6" s="738">
        <v>868</v>
      </c>
      <c r="I6" s="738">
        <v>997</v>
      </c>
      <c r="J6" s="738">
        <v>763</v>
      </c>
      <c r="K6" s="739">
        <v>776</v>
      </c>
      <c r="L6" s="738">
        <v>910</v>
      </c>
      <c r="M6" s="738">
        <v>1100</v>
      </c>
      <c r="N6" s="739">
        <v>835</v>
      </c>
      <c r="O6" s="738">
        <v>988</v>
      </c>
      <c r="P6" s="738">
        <v>1168</v>
      </c>
      <c r="Q6" s="738">
        <v>636</v>
      </c>
      <c r="R6" s="738">
        <v>450</v>
      </c>
      <c r="S6" s="740">
        <v>1520</v>
      </c>
      <c r="T6" s="58">
        <v>1950</v>
      </c>
      <c r="U6" s="58">
        <v>260</v>
      </c>
      <c r="V6" s="353">
        <v>1310</v>
      </c>
      <c r="W6" s="740">
        <v>1220</v>
      </c>
      <c r="X6" s="58">
        <v>1080</v>
      </c>
      <c r="Y6" s="58">
        <v>1160</v>
      </c>
      <c r="Z6" s="741"/>
      <c r="AA6" s="353" t="s">
        <v>25</v>
      </c>
      <c r="AB6" s="89" t="s">
        <v>25</v>
      </c>
      <c r="AC6" s="89" t="s">
        <v>147</v>
      </c>
      <c r="AD6" s="89" t="s">
        <v>25</v>
      </c>
      <c r="AE6" s="89" t="s">
        <v>25</v>
      </c>
      <c r="AF6" s="89" t="s">
        <v>25</v>
      </c>
      <c r="AG6" s="89">
        <v>268</v>
      </c>
      <c r="AH6" s="89">
        <v>204</v>
      </c>
      <c r="AI6" s="89">
        <v>430</v>
      </c>
      <c r="AJ6" s="89"/>
      <c r="AK6" s="89"/>
      <c r="AL6" s="89"/>
      <c r="AM6" s="459">
        <f>MIN(AE6:AL6)</f>
        <v>204</v>
      </c>
      <c r="AN6" s="461">
        <f>AVERAGE(AE6:AL6)</f>
        <v>300.6666666666667</v>
      </c>
      <c r="AO6" s="456">
        <f>MAX(AE6:AL6)</f>
        <v>430</v>
      </c>
      <c r="AP6" s="446"/>
      <c r="AQ6" s="93"/>
    </row>
    <row r="7" spans="1:43" s="245" customFormat="1" ht="12" customHeight="1">
      <c r="A7" s="361" t="s">
        <v>16</v>
      </c>
      <c r="B7" s="50" t="s">
        <v>35</v>
      </c>
      <c r="C7" s="50"/>
      <c r="D7" s="50">
        <v>0.055</v>
      </c>
      <c r="E7" s="50"/>
      <c r="F7" s="68"/>
      <c r="G7" s="456"/>
      <c r="H7" s="738" t="s">
        <v>21</v>
      </c>
      <c r="I7" s="738" t="s">
        <v>21</v>
      </c>
      <c r="J7" s="738">
        <v>0.2</v>
      </c>
      <c r="K7" s="739" t="s">
        <v>21</v>
      </c>
      <c r="L7" s="738">
        <v>0.02</v>
      </c>
      <c r="M7" s="738">
        <v>0.02</v>
      </c>
      <c r="N7" s="739">
        <v>4.55</v>
      </c>
      <c r="O7" s="738">
        <v>0.358</v>
      </c>
      <c r="P7" s="738">
        <v>0.073</v>
      </c>
      <c r="Q7" s="738">
        <v>0.041</v>
      </c>
      <c r="R7" s="738">
        <v>0.07</v>
      </c>
      <c r="S7" s="742">
        <v>0.16</v>
      </c>
      <c r="T7" s="743">
        <v>0.31</v>
      </c>
      <c r="U7" s="58">
        <v>0.04</v>
      </c>
      <c r="V7" s="744">
        <v>5.71</v>
      </c>
      <c r="W7" s="742">
        <v>7.83</v>
      </c>
      <c r="X7" s="743">
        <v>0.4</v>
      </c>
      <c r="Y7" s="743">
        <v>0.21</v>
      </c>
      <c r="Z7" s="745"/>
      <c r="AA7" s="353"/>
      <c r="AB7" s="89"/>
      <c r="AC7" s="89" t="s">
        <v>147</v>
      </c>
      <c r="AD7" s="89"/>
      <c r="AE7" s="89" t="s">
        <v>147</v>
      </c>
      <c r="AF7" s="89" t="s">
        <v>147</v>
      </c>
      <c r="AG7" s="89">
        <v>0.48</v>
      </c>
      <c r="AH7" s="89">
        <v>0.38</v>
      </c>
      <c r="AI7" s="89" t="s">
        <v>362</v>
      </c>
      <c r="AJ7" s="89"/>
      <c r="AK7" s="89"/>
      <c r="AL7" s="89"/>
      <c r="AM7" s="459">
        <f aca="true" t="shared" si="0" ref="AM7:AM52">MIN(AE7:AL7)</f>
        <v>0.38</v>
      </c>
      <c r="AN7" s="461">
        <f aca="true" t="shared" si="1" ref="AN7:AN52">AVERAGE(AE7:AL7)</f>
        <v>0.43</v>
      </c>
      <c r="AO7" s="456">
        <f aca="true" t="shared" si="2" ref="AO7:AO52">MAX(AE7:AL7)</f>
        <v>0.48</v>
      </c>
      <c r="AP7" s="446"/>
      <c r="AQ7" s="93"/>
    </row>
    <row r="8" spans="1:43" s="245" customFormat="1" ht="12" customHeight="1">
      <c r="A8" s="361" t="s">
        <v>370</v>
      </c>
      <c r="B8" s="50" t="s">
        <v>35</v>
      </c>
      <c r="C8" s="50"/>
      <c r="D8" s="50">
        <v>0.055</v>
      </c>
      <c r="E8" s="50"/>
      <c r="F8" s="68"/>
      <c r="G8" s="456"/>
      <c r="H8" s="738"/>
      <c r="I8" s="738"/>
      <c r="J8" s="738"/>
      <c r="K8" s="739"/>
      <c r="L8" s="738"/>
      <c r="M8" s="738"/>
      <c r="N8" s="739"/>
      <c r="O8" s="738"/>
      <c r="P8" s="738"/>
      <c r="Q8" s="738"/>
      <c r="R8" s="738"/>
      <c r="S8" s="742"/>
      <c r="T8" s="743"/>
      <c r="U8" s="58"/>
      <c r="V8" s="744"/>
      <c r="W8" s="742"/>
      <c r="X8" s="743"/>
      <c r="Y8" s="743"/>
      <c r="Z8" s="745"/>
      <c r="AA8" s="353"/>
      <c r="AB8" s="89"/>
      <c r="AC8" s="89"/>
      <c r="AD8" s="89"/>
      <c r="AE8" s="89" t="s">
        <v>147</v>
      </c>
      <c r="AF8" s="89" t="s">
        <v>147</v>
      </c>
      <c r="AG8" s="89" t="s">
        <v>147</v>
      </c>
      <c r="AH8" s="89" t="s">
        <v>147</v>
      </c>
      <c r="AI8" s="89" t="s">
        <v>362</v>
      </c>
      <c r="AJ8" s="89"/>
      <c r="AK8" s="89"/>
      <c r="AL8" s="89"/>
      <c r="AM8" s="459">
        <f t="shared" si="0"/>
        <v>0</v>
      </c>
      <c r="AN8" s="461" t="e">
        <f t="shared" si="1"/>
        <v>#DIV/0!</v>
      </c>
      <c r="AO8" s="456">
        <f t="shared" si="2"/>
        <v>0</v>
      </c>
      <c r="AP8" s="446"/>
      <c r="AQ8" s="93"/>
    </row>
    <row r="9" spans="1:43" s="237" customFormat="1" ht="12" customHeight="1">
      <c r="A9" s="513" t="s">
        <v>375</v>
      </c>
      <c r="B9" s="50" t="s">
        <v>35</v>
      </c>
      <c r="C9" s="53"/>
      <c r="D9" s="53">
        <v>0.9</v>
      </c>
      <c r="E9" s="53"/>
      <c r="F9" s="70"/>
      <c r="G9" s="353">
        <v>2.8</v>
      </c>
      <c r="H9" s="738">
        <v>6.11</v>
      </c>
      <c r="I9" s="738">
        <v>10.5</v>
      </c>
      <c r="J9" s="738">
        <v>7.26</v>
      </c>
      <c r="K9" s="746">
        <v>8.98</v>
      </c>
      <c r="L9" s="747">
        <v>18</v>
      </c>
      <c r="M9" s="747">
        <v>18</v>
      </c>
      <c r="N9" s="746">
        <v>0.81</v>
      </c>
      <c r="O9" s="747">
        <v>17.5</v>
      </c>
      <c r="P9" s="747">
        <v>18</v>
      </c>
      <c r="Q9" s="747">
        <v>10.5</v>
      </c>
      <c r="R9" s="747">
        <v>4.1</v>
      </c>
      <c r="S9" s="748">
        <v>25.8</v>
      </c>
      <c r="T9" s="749">
        <v>32.4</v>
      </c>
      <c r="U9" s="58">
        <v>0.59</v>
      </c>
      <c r="V9" s="750">
        <v>10.9</v>
      </c>
      <c r="W9" s="748">
        <v>4.8</v>
      </c>
      <c r="X9" s="749">
        <v>12.8</v>
      </c>
      <c r="Y9" s="749">
        <v>10.1</v>
      </c>
      <c r="Z9" s="751"/>
      <c r="AA9" s="353">
        <v>0.46</v>
      </c>
      <c r="AB9" s="752">
        <v>4.9</v>
      </c>
      <c r="AC9" s="89" t="s">
        <v>147</v>
      </c>
      <c r="AD9" s="89">
        <v>4.79</v>
      </c>
      <c r="AE9" s="809">
        <v>10.1</v>
      </c>
      <c r="AF9" s="89">
        <v>0.57</v>
      </c>
      <c r="AG9" s="89">
        <v>0.08</v>
      </c>
      <c r="AH9" s="89">
        <v>0.12</v>
      </c>
      <c r="AI9" s="969">
        <v>1.7</v>
      </c>
      <c r="AJ9" s="89"/>
      <c r="AK9" s="89"/>
      <c r="AL9" s="89"/>
      <c r="AM9" s="459">
        <f t="shared" si="0"/>
        <v>0.08</v>
      </c>
      <c r="AN9" s="461">
        <f t="shared" si="1"/>
        <v>2.514</v>
      </c>
      <c r="AO9" s="456">
        <f t="shared" si="2"/>
        <v>10.1</v>
      </c>
      <c r="AP9" s="429"/>
      <c r="AQ9" s="93"/>
    </row>
    <row r="10" spans="1:43" s="245" customFormat="1" ht="12" customHeight="1">
      <c r="A10" s="361" t="s">
        <v>2</v>
      </c>
      <c r="B10" s="50" t="s">
        <v>35</v>
      </c>
      <c r="C10" s="53"/>
      <c r="D10" s="53">
        <v>0.013</v>
      </c>
      <c r="E10" s="53">
        <v>0.01</v>
      </c>
      <c r="F10" s="70">
        <f>E10*10</f>
        <v>0.1</v>
      </c>
      <c r="G10" s="353"/>
      <c r="H10" s="738" t="s">
        <v>21</v>
      </c>
      <c r="I10" s="738" t="s">
        <v>21</v>
      </c>
      <c r="J10" s="738">
        <v>0.003</v>
      </c>
      <c r="K10" s="739" t="s">
        <v>21</v>
      </c>
      <c r="L10" s="738">
        <v>0.003</v>
      </c>
      <c r="M10" s="738">
        <v>0.003</v>
      </c>
      <c r="N10" s="739">
        <v>0.005</v>
      </c>
      <c r="O10" s="738">
        <v>0.0078</v>
      </c>
      <c r="P10" s="738">
        <v>0.0024</v>
      </c>
      <c r="Q10" s="738">
        <v>0.0008</v>
      </c>
      <c r="R10" s="738">
        <v>0.002</v>
      </c>
      <c r="S10" s="740">
        <v>0.004</v>
      </c>
      <c r="T10" s="58">
        <v>0.005</v>
      </c>
      <c r="U10" s="58" t="s">
        <v>47</v>
      </c>
      <c r="V10" s="753">
        <v>0.017</v>
      </c>
      <c r="W10" s="754">
        <v>0.018</v>
      </c>
      <c r="X10" s="58">
        <v>0.004</v>
      </c>
      <c r="Y10" s="58">
        <v>0.002</v>
      </c>
      <c r="Z10" s="741"/>
      <c r="AA10" s="353"/>
      <c r="AB10" s="89"/>
      <c r="AC10" s="89" t="s">
        <v>147</v>
      </c>
      <c r="AD10" s="89"/>
      <c r="AE10" s="89" t="s">
        <v>147</v>
      </c>
      <c r="AF10" s="89" t="s">
        <v>147</v>
      </c>
      <c r="AG10" s="89">
        <v>0.002</v>
      </c>
      <c r="AH10" s="89">
        <v>0.002</v>
      </c>
      <c r="AI10" s="89">
        <v>0.001</v>
      </c>
      <c r="AJ10" s="89"/>
      <c r="AK10" s="89"/>
      <c r="AL10" s="89"/>
      <c r="AM10" s="459">
        <f t="shared" si="0"/>
        <v>0.001</v>
      </c>
      <c r="AN10" s="461">
        <f t="shared" si="1"/>
        <v>0.0016666666666666668</v>
      </c>
      <c r="AO10" s="456">
        <f t="shared" si="2"/>
        <v>0.002</v>
      </c>
      <c r="AP10" s="446"/>
      <c r="AQ10" s="93"/>
    </row>
    <row r="11" spans="1:43" s="245" customFormat="1" ht="12" customHeight="1">
      <c r="A11" s="361" t="s">
        <v>352</v>
      </c>
      <c r="B11" s="50" t="s">
        <v>35</v>
      </c>
      <c r="C11" s="53"/>
      <c r="D11" s="53">
        <v>0.013</v>
      </c>
      <c r="E11" s="53">
        <v>0.01</v>
      </c>
      <c r="F11" s="70">
        <v>0.1</v>
      </c>
      <c r="G11" s="353"/>
      <c r="H11" s="738"/>
      <c r="I11" s="738"/>
      <c r="J11" s="738"/>
      <c r="K11" s="739"/>
      <c r="L11" s="738"/>
      <c r="M11" s="738"/>
      <c r="N11" s="739"/>
      <c r="O11" s="738"/>
      <c r="P11" s="738"/>
      <c r="Q11" s="738"/>
      <c r="R11" s="738"/>
      <c r="S11" s="740"/>
      <c r="T11" s="58"/>
      <c r="U11" s="58"/>
      <c r="V11" s="753"/>
      <c r="W11" s="754"/>
      <c r="X11" s="58"/>
      <c r="Y11" s="58"/>
      <c r="Z11" s="741"/>
      <c r="AA11" s="353"/>
      <c r="AB11" s="89"/>
      <c r="AC11" s="89"/>
      <c r="AD11" s="89"/>
      <c r="AE11" s="89" t="s">
        <v>147</v>
      </c>
      <c r="AF11" s="89" t="s">
        <v>147</v>
      </c>
      <c r="AG11" s="89" t="s">
        <v>147</v>
      </c>
      <c r="AH11" s="89" t="s">
        <v>147</v>
      </c>
      <c r="AI11" s="89" t="s">
        <v>363</v>
      </c>
      <c r="AJ11" s="89"/>
      <c r="AK11" s="89"/>
      <c r="AL11" s="89"/>
      <c r="AM11" s="459">
        <f t="shared" si="0"/>
        <v>0</v>
      </c>
      <c r="AN11" s="461" t="e">
        <f t="shared" si="1"/>
        <v>#DIV/0!</v>
      </c>
      <c r="AO11" s="456">
        <f t="shared" si="2"/>
        <v>0</v>
      </c>
      <c r="AP11" s="446"/>
      <c r="AQ11" s="93"/>
    </row>
    <row r="12" spans="1:43" s="245" customFormat="1" ht="12" customHeight="1">
      <c r="A12" s="361" t="s">
        <v>3</v>
      </c>
      <c r="B12" s="50" t="s">
        <v>35</v>
      </c>
      <c r="C12" s="53"/>
      <c r="D12" s="53"/>
      <c r="E12" s="53">
        <v>0.7</v>
      </c>
      <c r="F12" s="70"/>
      <c r="G12" s="353"/>
      <c r="H12" s="738" t="s">
        <v>21</v>
      </c>
      <c r="I12" s="738" t="s">
        <v>21</v>
      </c>
      <c r="J12" s="738">
        <v>0.031</v>
      </c>
      <c r="K12" s="739" t="s">
        <v>21</v>
      </c>
      <c r="L12" s="738">
        <v>0.029</v>
      </c>
      <c r="M12" s="738">
        <v>0.03</v>
      </c>
      <c r="N12" s="739">
        <v>0.071</v>
      </c>
      <c r="O12" s="738">
        <v>0.0294</v>
      </c>
      <c r="P12" s="738">
        <v>0.0269</v>
      </c>
      <c r="Q12" s="738">
        <v>0.0265</v>
      </c>
      <c r="R12" s="738">
        <v>0.021</v>
      </c>
      <c r="S12" s="740">
        <v>0.035</v>
      </c>
      <c r="T12" s="58">
        <v>0.036</v>
      </c>
      <c r="U12" s="58">
        <v>0.02</v>
      </c>
      <c r="V12" s="353">
        <v>0.101</v>
      </c>
      <c r="W12" s="740">
        <v>0.126</v>
      </c>
      <c r="X12" s="58">
        <v>0.041</v>
      </c>
      <c r="Y12" s="58">
        <v>0.032</v>
      </c>
      <c r="Z12" s="741"/>
      <c r="AA12" s="353"/>
      <c r="AB12" s="89"/>
      <c r="AC12" s="89" t="s">
        <v>147</v>
      </c>
      <c r="AD12" s="89"/>
      <c r="AE12" s="89" t="s">
        <v>147</v>
      </c>
      <c r="AF12" s="89" t="s">
        <v>147</v>
      </c>
      <c r="AG12" s="89">
        <v>0.036</v>
      </c>
      <c r="AH12" s="89">
        <v>0.03</v>
      </c>
      <c r="AI12" s="89">
        <v>0.04</v>
      </c>
      <c r="AJ12" s="89"/>
      <c r="AK12" s="89"/>
      <c r="AL12" s="89"/>
      <c r="AM12" s="459">
        <f t="shared" si="0"/>
        <v>0.03</v>
      </c>
      <c r="AN12" s="461">
        <f t="shared" si="1"/>
        <v>0.035333333333333335</v>
      </c>
      <c r="AO12" s="456">
        <f t="shared" si="2"/>
        <v>0.04</v>
      </c>
      <c r="AP12" s="446"/>
      <c r="AQ12" s="93"/>
    </row>
    <row r="13" spans="1:43" s="245" customFormat="1" ht="12" customHeight="1">
      <c r="A13" s="361" t="s">
        <v>353</v>
      </c>
      <c r="B13" s="50" t="s">
        <v>35</v>
      </c>
      <c r="C13" s="53"/>
      <c r="D13" s="53"/>
      <c r="E13" s="53"/>
      <c r="F13" s="70"/>
      <c r="G13" s="353"/>
      <c r="H13" s="738"/>
      <c r="I13" s="738"/>
      <c r="J13" s="738"/>
      <c r="K13" s="739"/>
      <c r="L13" s="738"/>
      <c r="M13" s="738"/>
      <c r="N13" s="739"/>
      <c r="O13" s="738"/>
      <c r="P13" s="738"/>
      <c r="Q13" s="738"/>
      <c r="R13" s="738"/>
      <c r="S13" s="740"/>
      <c r="T13" s="58"/>
      <c r="U13" s="58"/>
      <c r="V13" s="353"/>
      <c r="W13" s="740"/>
      <c r="X13" s="58"/>
      <c r="Y13" s="58"/>
      <c r="Z13" s="741"/>
      <c r="AA13" s="353"/>
      <c r="AB13" s="89"/>
      <c r="AC13" s="89"/>
      <c r="AD13" s="89"/>
      <c r="AE13" s="89" t="s">
        <v>147</v>
      </c>
      <c r="AF13" s="89" t="s">
        <v>147</v>
      </c>
      <c r="AG13" s="89" t="s">
        <v>147</v>
      </c>
      <c r="AH13" s="89" t="s">
        <v>147</v>
      </c>
      <c r="AI13" s="89">
        <v>0.04</v>
      </c>
      <c r="AJ13" s="89"/>
      <c r="AK13" s="89"/>
      <c r="AL13" s="89"/>
      <c r="AM13" s="459">
        <f t="shared" si="0"/>
        <v>0.04</v>
      </c>
      <c r="AN13" s="461">
        <f t="shared" si="1"/>
        <v>0.04</v>
      </c>
      <c r="AO13" s="456">
        <f t="shared" si="2"/>
        <v>0.04</v>
      </c>
      <c r="AP13" s="446"/>
      <c r="AQ13" s="93"/>
    </row>
    <row r="14" spans="1:43" s="245" customFormat="1" ht="12" customHeight="1">
      <c r="A14" s="513" t="s">
        <v>126</v>
      </c>
      <c r="B14" s="50" t="s">
        <v>35</v>
      </c>
      <c r="C14" s="53"/>
      <c r="D14" s="53"/>
      <c r="E14" s="53"/>
      <c r="F14" s="70"/>
      <c r="G14" s="353"/>
      <c r="H14" s="738" t="s">
        <v>14</v>
      </c>
      <c r="I14" s="738" t="s">
        <v>14</v>
      </c>
      <c r="J14" s="738" t="s">
        <v>14</v>
      </c>
      <c r="K14" s="739">
        <v>166</v>
      </c>
      <c r="L14" s="738" t="s">
        <v>14</v>
      </c>
      <c r="M14" s="738">
        <v>4.7</v>
      </c>
      <c r="N14" s="739">
        <v>7</v>
      </c>
      <c r="O14" s="738">
        <v>15</v>
      </c>
      <c r="P14" s="738">
        <v>3</v>
      </c>
      <c r="Q14" s="738">
        <v>14</v>
      </c>
      <c r="R14" s="738" t="s">
        <v>14</v>
      </c>
      <c r="S14" s="740">
        <v>46</v>
      </c>
      <c r="T14" s="58">
        <v>7</v>
      </c>
      <c r="U14" s="58" t="s">
        <v>14</v>
      </c>
      <c r="V14" s="353">
        <v>33</v>
      </c>
      <c r="W14" s="740">
        <v>23</v>
      </c>
      <c r="X14" s="58">
        <v>24</v>
      </c>
      <c r="Y14" s="58">
        <v>4</v>
      </c>
      <c r="Z14" s="741"/>
      <c r="AA14" s="353">
        <v>2</v>
      </c>
      <c r="AB14" s="89" t="s">
        <v>14</v>
      </c>
      <c r="AC14" s="89" t="s">
        <v>147</v>
      </c>
      <c r="AD14" s="89">
        <v>5</v>
      </c>
      <c r="AE14" s="89">
        <v>8</v>
      </c>
      <c r="AF14" s="89">
        <v>5</v>
      </c>
      <c r="AG14" s="89" t="s">
        <v>14</v>
      </c>
      <c r="AH14" s="89" t="s">
        <v>14</v>
      </c>
      <c r="AI14" s="89" t="s">
        <v>365</v>
      </c>
      <c r="AJ14" s="89"/>
      <c r="AK14" s="89"/>
      <c r="AL14" s="89"/>
      <c r="AM14" s="459">
        <f t="shared" si="0"/>
        <v>5</v>
      </c>
      <c r="AN14" s="461">
        <f t="shared" si="1"/>
        <v>6.5</v>
      </c>
      <c r="AO14" s="456">
        <f t="shared" si="2"/>
        <v>8</v>
      </c>
      <c r="AP14" s="446"/>
      <c r="AQ14" s="93"/>
    </row>
    <row r="15" spans="1:43" s="245" customFormat="1" ht="12" customHeight="1">
      <c r="A15" s="361" t="s">
        <v>4</v>
      </c>
      <c r="B15" s="50" t="s">
        <v>35</v>
      </c>
      <c r="C15" s="53"/>
      <c r="D15" s="53">
        <v>0.0002</v>
      </c>
      <c r="E15" s="53">
        <v>0.002</v>
      </c>
      <c r="F15" s="70">
        <f>E15*10</f>
        <v>0.02</v>
      </c>
      <c r="G15" s="353"/>
      <c r="H15" s="738" t="s">
        <v>21</v>
      </c>
      <c r="I15" s="738" t="s">
        <v>21</v>
      </c>
      <c r="J15" s="738">
        <v>0.0001</v>
      </c>
      <c r="K15" s="739" t="s">
        <v>21</v>
      </c>
      <c r="L15" s="738" t="s">
        <v>46</v>
      </c>
      <c r="M15" s="738" t="s">
        <v>46</v>
      </c>
      <c r="N15" s="739" t="s">
        <v>53</v>
      </c>
      <c r="O15" s="738" t="s">
        <v>62</v>
      </c>
      <c r="P15" s="738" t="s">
        <v>62</v>
      </c>
      <c r="Q15" s="738" t="s">
        <v>62</v>
      </c>
      <c r="R15" s="738" t="s">
        <v>46</v>
      </c>
      <c r="S15" s="740">
        <v>0.0001</v>
      </c>
      <c r="T15" s="58">
        <v>0.0001</v>
      </c>
      <c r="U15" s="58">
        <v>0.0002</v>
      </c>
      <c r="V15" s="353" t="s">
        <v>46</v>
      </c>
      <c r="W15" s="740">
        <v>0.0002</v>
      </c>
      <c r="X15" s="58" t="s">
        <v>46</v>
      </c>
      <c r="Y15" s="58" t="s">
        <v>46</v>
      </c>
      <c r="Z15" s="741"/>
      <c r="AA15" s="353"/>
      <c r="AB15" s="89"/>
      <c r="AC15" s="89" t="s">
        <v>147</v>
      </c>
      <c r="AD15" s="89"/>
      <c r="AE15" s="89" t="s">
        <v>147</v>
      </c>
      <c r="AF15" s="89" t="s">
        <v>147</v>
      </c>
      <c r="AG15" s="89" t="s">
        <v>47</v>
      </c>
      <c r="AH15" s="89" t="s">
        <v>46</v>
      </c>
      <c r="AI15" s="89" t="s">
        <v>366</v>
      </c>
      <c r="AJ15" s="89"/>
      <c r="AK15" s="89"/>
      <c r="AL15" s="89"/>
      <c r="AM15" s="459">
        <f t="shared" si="0"/>
        <v>0</v>
      </c>
      <c r="AN15" s="461" t="e">
        <f t="shared" si="1"/>
        <v>#DIV/0!</v>
      </c>
      <c r="AO15" s="456">
        <f t="shared" si="2"/>
        <v>0</v>
      </c>
      <c r="AP15" s="446"/>
      <c r="AQ15" s="93"/>
    </row>
    <row r="16" spans="1:43" s="245" customFormat="1" ht="12" customHeight="1">
      <c r="A16" s="361" t="s">
        <v>354</v>
      </c>
      <c r="B16" s="50" t="s">
        <v>35</v>
      </c>
      <c r="C16" s="53"/>
      <c r="D16" s="53">
        <v>0.0002</v>
      </c>
      <c r="E16" s="53">
        <v>0.002</v>
      </c>
      <c r="F16" s="70">
        <v>0.02</v>
      </c>
      <c r="G16" s="353"/>
      <c r="H16" s="738"/>
      <c r="I16" s="738"/>
      <c r="J16" s="738"/>
      <c r="K16" s="739"/>
      <c r="L16" s="738"/>
      <c r="M16" s="738"/>
      <c r="N16" s="739"/>
      <c r="O16" s="738"/>
      <c r="P16" s="738"/>
      <c r="Q16" s="738"/>
      <c r="R16" s="738"/>
      <c r="S16" s="740"/>
      <c r="T16" s="58"/>
      <c r="U16" s="58"/>
      <c r="V16" s="353"/>
      <c r="W16" s="740"/>
      <c r="X16" s="58"/>
      <c r="Y16" s="58"/>
      <c r="Z16" s="741"/>
      <c r="AA16" s="353"/>
      <c r="AB16" s="89"/>
      <c r="AC16" s="89"/>
      <c r="AD16" s="89"/>
      <c r="AE16" s="89" t="s">
        <v>147</v>
      </c>
      <c r="AF16" s="89" t="s">
        <v>147</v>
      </c>
      <c r="AG16" s="89" t="s">
        <v>147</v>
      </c>
      <c r="AH16" s="89" t="s">
        <v>147</v>
      </c>
      <c r="AI16" s="89" t="s">
        <v>366</v>
      </c>
      <c r="AJ16" s="89"/>
      <c r="AK16" s="89"/>
      <c r="AL16" s="89"/>
      <c r="AM16" s="459">
        <f t="shared" si="0"/>
        <v>0</v>
      </c>
      <c r="AN16" s="461" t="e">
        <f t="shared" si="1"/>
        <v>#DIV/0!</v>
      </c>
      <c r="AO16" s="456">
        <f t="shared" si="2"/>
        <v>0</v>
      </c>
      <c r="AP16" s="446"/>
      <c r="AQ16" s="93"/>
    </row>
    <row r="17" spans="1:43" s="245" customFormat="1" ht="12" customHeight="1">
      <c r="A17" s="513" t="s">
        <v>122</v>
      </c>
      <c r="B17" s="50" t="s">
        <v>35</v>
      </c>
      <c r="C17" s="53"/>
      <c r="D17" s="53"/>
      <c r="E17" s="53"/>
      <c r="F17" s="70"/>
      <c r="G17" s="353"/>
      <c r="H17" s="738" t="s">
        <v>21</v>
      </c>
      <c r="I17" s="738" t="s">
        <v>21</v>
      </c>
      <c r="J17" s="738">
        <v>541</v>
      </c>
      <c r="K17" s="739" t="s">
        <v>21</v>
      </c>
      <c r="L17" s="738">
        <v>670</v>
      </c>
      <c r="M17" s="738">
        <v>630</v>
      </c>
      <c r="N17" s="739">
        <v>396</v>
      </c>
      <c r="O17" s="738">
        <v>612</v>
      </c>
      <c r="P17" s="738">
        <v>614</v>
      </c>
      <c r="Q17" s="738">
        <v>498</v>
      </c>
      <c r="R17" s="738">
        <v>424</v>
      </c>
      <c r="S17" s="740">
        <v>827</v>
      </c>
      <c r="T17" s="58">
        <v>860</v>
      </c>
      <c r="U17" s="58">
        <v>357</v>
      </c>
      <c r="V17" s="353">
        <v>658</v>
      </c>
      <c r="W17" s="740">
        <v>492</v>
      </c>
      <c r="X17" s="58">
        <v>964</v>
      </c>
      <c r="Y17" s="58">
        <v>680</v>
      </c>
      <c r="Z17" s="741"/>
      <c r="AA17" s="353"/>
      <c r="AB17" s="89"/>
      <c r="AC17" s="89" t="s">
        <v>147</v>
      </c>
      <c r="AD17" s="89"/>
      <c r="AE17" s="89" t="s">
        <v>147</v>
      </c>
      <c r="AF17" s="89" t="s">
        <v>147</v>
      </c>
      <c r="AG17" s="89">
        <v>319</v>
      </c>
      <c r="AH17" s="89">
        <v>289</v>
      </c>
      <c r="AI17" s="89">
        <v>440</v>
      </c>
      <c r="AJ17" s="89"/>
      <c r="AK17" s="89"/>
      <c r="AL17" s="89"/>
      <c r="AM17" s="459">
        <f t="shared" si="0"/>
        <v>289</v>
      </c>
      <c r="AN17" s="461">
        <f t="shared" si="1"/>
        <v>349.3333333333333</v>
      </c>
      <c r="AO17" s="456">
        <f t="shared" si="2"/>
        <v>440</v>
      </c>
      <c r="AP17" s="446"/>
      <c r="AQ17" s="93"/>
    </row>
    <row r="18" spans="1:43" s="245" customFormat="1" ht="12" customHeight="1">
      <c r="A18" s="513" t="s">
        <v>0</v>
      </c>
      <c r="B18" s="50" t="s">
        <v>35</v>
      </c>
      <c r="C18" s="53"/>
      <c r="D18" s="53"/>
      <c r="E18" s="53" t="s">
        <v>114</v>
      </c>
      <c r="F18" s="70"/>
      <c r="G18" s="353"/>
      <c r="H18" s="738" t="s">
        <v>21</v>
      </c>
      <c r="I18" s="738" t="s">
        <v>21</v>
      </c>
      <c r="J18" s="738">
        <v>932</v>
      </c>
      <c r="K18" s="739" t="s">
        <v>21</v>
      </c>
      <c r="L18" s="738">
        <v>1100</v>
      </c>
      <c r="M18" s="738">
        <v>1100</v>
      </c>
      <c r="N18" s="739">
        <v>1660</v>
      </c>
      <c r="O18" s="738">
        <v>1020</v>
      </c>
      <c r="P18" s="738">
        <v>1260</v>
      </c>
      <c r="Q18" s="738">
        <v>680</v>
      </c>
      <c r="R18" s="738">
        <v>550</v>
      </c>
      <c r="S18" s="755">
        <v>1420</v>
      </c>
      <c r="T18" s="395">
        <v>1700</v>
      </c>
      <c r="U18" s="395">
        <v>315</v>
      </c>
      <c r="V18" s="372">
        <v>1950</v>
      </c>
      <c r="W18" s="755">
        <v>1850</v>
      </c>
      <c r="X18" s="395">
        <v>1650</v>
      </c>
      <c r="Y18" s="395">
        <v>980</v>
      </c>
      <c r="Z18" s="396"/>
      <c r="AA18" s="353"/>
      <c r="AB18" s="89"/>
      <c r="AC18" s="89" t="s">
        <v>147</v>
      </c>
      <c r="AD18" s="89"/>
      <c r="AE18" s="89" t="s">
        <v>147</v>
      </c>
      <c r="AF18" s="89" t="s">
        <v>147</v>
      </c>
      <c r="AG18" s="89">
        <v>309</v>
      </c>
      <c r="AH18" s="89">
        <v>310</v>
      </c>
      <c r="AI18" s="89">
        <v>1000</v>
      </c>
      <c r="AJ18" s="89"/>
      <c r="AK18" s="89"/>
      <c r="AL18" s="89"/>
      <c r="AM18" s="459">
        <f t="shared" si="0"/>
        <v>309</v>
      </c>
      <c r="AN18" s="461">
        <f t="shared" si="1"/>
        <v>539.6666666666666</v>
      </c>
      <c r="AO18" s="456">
        <f t="shared" si="2"/>
        <v>1000</v>
      </c>
      <c r="AP18" s="446"/>
      <c r="AQ18" s="93"/>
    </row>
    <row r="19" spans="1:43" s="245" customFormat="1" ht="12" customHeight="1">
      <c r="A19" s="513" t="s">
        <v>377</v>
      </c>
      <c r="B19" s="50" t="s">
        <v>35</v>
      </c>
      <c r="C19" s="53"/>
      <c r="D19" s="53">
        <v>0.001</v>
      </c>
      <c r="E19" s="53">
        <v>0.05</v>
      </c>
      <c r="F19" s="70">
        <f>E19*10</f>
        <v>0.5</v>
      </c>
      <c r="G19" s="353"/>
      <c r="H19" s="738" t="s">
        <v>21</v>
      </c>
      <c r="I19" s="738" t="s">
        <v>21</v>
      </c>
      <c r="J19" s="738" t="s">
        <v>33</v>
      </c>
      <c r="K19" s="739" t="s">
        <v>21</v>
      </c>
      <c r="L19" s="738" t="s">
        <v>48</v>
      </c>
      <c r="M19" s="738" t="s">
        <v>48</v>
      </c>
      <c r="N19" s="739" t="s">
        <v>28</v>
      </c>
      <c r="O19" s="738" t="s">
        <v>28</v>
      </c>
      <c r="P19" s="738" t="s">
        <v>48</v>
      </c>
      <c r="Q19" s="738" t="s">
        <v>33</v>
      </c>
      <c r="R19" s="738" t="s">
        <v>33</v>
      </c>
      <c r="S19" s="740" t="s">
        <v>33</v>
      </c>
      <c r="T19" s="58" t="s">
        <v>33</v>
      </c>
      <c r="U19" s="58" t="s">
        <v>33</v>
      </c>
      <c r="V19" s="353" t="s">
        <v>33</v>
      </c>
      <c r="W19" s="740" t="s">
        <v>33</v>
      </c>
      <c r="X19" s="58" t="s">
        <v>33</v>
      </c>
      <c r="Y19" s="58" t="s">
        <v>33</v>
      </c>
      <c r="Z19" s="741"/>
      <c r="AA19" s="353"/>
      <c r="AB19" s="89"/>
      <c r="AC19" s="89" t="s">
        <v>147</v>
      </c>
      <c r="AD19" s="89"/>
      <c r="AE19" s="89" t="s">
        <v>147</v>
      </c>
      <c r="AF19" s="89" t="s">
        <v>147</v>
      </c>
      <c r="AG19" s="89" t="s">
        <v>33</v>
      </c>
      <c r="AH19" s="89" t="s">
        <v>33</v>
      </c>
      <c r="AI19" s="89" t="s">
        <v>367</v>
      </c>
      <c r="AJ19" s="89"/>
      <c r="AK19" s="89"/>
      <c r="AL19" s="89"/>
      <c r="AM19" s="459">
        <f t="shared" si="0"/>
        <v>0</v>
      </c>
      <c r="AN19" s="461" t="e">
        <f t="shared" si="1"/>
        <v>#DIV/0!</v>
      </c>
      <c r="AO19" s="456">
        <f t="shared" si="2"/>
        <v>0</v>
      </c>
      <c r="AP19" s="497"/>
      <c r="AQ19" s="173"/>
    </row>
    <row r="20" spans="1:43" s="245" customFormat="1" ht="12" customHeight="1">
      <c r="A20" s="513" t="s">
        <v>355</v>
      </c>
      <c r="B20" s="50" t="s">
        <v>35</v>
      </c>
      <c r="C20" s="53"/>
      <c r="D20" s="53"/>
      <c r="E20" s="53"/>
      <c r="F20" s="70">
        <v>0.5</v>
      </c>
      <c r="G20" s="353"/>
      <c r="H20" s="738"/>
      <c r="I20" s="738"/>
      <c r="J20" s="738"/>
      <c r="K20" s="739"/>
      <c r="L20" s="738"/>
      <c r="M20" s="738"/>
      <c r="N20" s="739"/>
      <c r="O20" s="738"/>
      <c r="P20" s="738"/>
      <c r="Q20" s="738"/>
      <c r="R20" s="738"/>
      <c r="S20" s="740"/>
      <c r="T20" s="58"/>
      <c r="U20" s="58"/>
      <c r="V20" s="353"/>
      <c r="W20" s="740"/>
      <c r="X20" s="58"/>
      <c r="Y20" s="58"/>
      <c r="Z20" s="741"/>
      <c r="AA20" s="353"/>
      <c r="AB20" s="89"/>
      <c r="AC20" s="89"/>
      <c r="AD20" s="89"/>
      <c r="AE20" s="89" t="s">
        <v>147</v>
      </c>
      <c r="AF20" s="89" t="s">
        <v>147</v>
      </c>
      <c r="AG20" s="89" t="s">
        <v>147</v>
      </c>
      <c r="AH20" s="89" t="s">
        <v>147</v>
      </c>
      <c r="AI20" s="89" t="s">
        <v>367</v>
      </c>
      <c r="AJ20" s="89"/>
      <c r="AK20" s="89"/>
      <c r="AL20" s="89"/>
      <c r="AM20" s="459">
        <f t="shared" si="0"/>
        <v>0</v>
      </c>
      <c r="AN20" s="461" t="e">
        <f t="shared" si="1"/>
        <v>#DIV/0!</v>
      </c>
      <c r="AO20" s="456">
        <f t="shared" si="2"/>
        <v>0</v>
      </c>
      <c r="AP20" s="497"/>
      <c r="AQ20" s="173"/>
    </row>
    <row r="21" spans="1:43" s="245" customFormat="1" ht="12" customHeight="1">
      <c r="A21" s="513" t="s">
        <v>378</v>
      </c>
      <c r="B21" s="50" t="s">
        <v>35</v>
      </c>
      <c r="C21" s="53"/>
      <c r="D21" s="53"/>
      <c r="E21" s="53"/>
      <c r="F21" s="70"/>
      <c r="G21" s="353"/>
      <c r="H21" s="738" t="s">
        <v>21</v>
      </c>
      <c r="I21" s="738" t="s">
        <v>21</v>
      </c>
      <c r="J21" s="738">
        <v>0.003</v>
      </c>
      <c r="K21" s="739" t="s">
        <v>21</v>
      </c>
      <c r="L21" s="738">
        <v>0.014</v>
      </c>
      <c r="M21" s="738">
        <v>0.007</v>
      </c>
      <c r="N21" s="739">
        <v>0.0089</v>
      </c>
      <c r="O21" s="738">
        <v>0.0074</v>
      </c>
      <c r="P21" s="738">
        <v>0.0053</v>
      </c>
      <c r="Q21" s="738">
        <v>0.0026</v>
      </c>
      <c r="R21" s="738" t="s">
        <v>47</v>
      </c>
      <c r="S21" s="740">
        <v>0.009</v>
      </c>
      <c r="T21" s="58">
        <v>0.009</v>
      </c>
      <c r="U21" s="58">
        <v>0.025</v>
      </c>
      <c r="V21" s="353">
        <v>0.011</v>
      </c>
      <c r="W21" s="740">
        <v>0.014</v>
      </c>
      <c r="X21" s="58">
        <v>0.004</v>
      </c>
      <c r="Y21" s="58">
        <v>0.003</v>
      </c>
      <c r="Z21" s="741"/>
      <c r="AA21" s="353"/>
      <c r="AB21" s="89"/>
      <c r="AC21" s="89" t="s">
        <v>147</v>
      </c>
      <c r="AD21" s="89"/>
      <c r="AE21" s="89" t="s">
        <v>147</v>
      </c>
      <c r="AF21" s="89" t="s">
        <v>147</v>
      </c>
      <c r="AG21" s="89">
        <v>0.001</v>
      </c>
      <c r="AH21" s="89" t="s">
        <v>47</v>
      </c>
      <c r="AI21" s="89">
        <v>0.003</v>
      </c>
      <c r="AJ21" s="89"/>
      <c r="AK21" s="89"/>
      <c r="AL21" s="89"/>
      <c r="AM21" s="459">
        <f t="shared" si="0"/>
        <v>0.001</v>
      </c>
      <c r="AN21" s="461">
        <f t="shared" si="1"/>
        <v>0.002</v>
      </c>
      <c r="AO21" s="456">
        <f t="shared" si="2"/>
        <v>0.003</v>
      </c>
      <c r="AP21" s="446"/>
      <c r="AQ21" s="93"/>
    </row>
    <row r="22" spans="1:43" s="245" customFormat="1" ht="12" customHeight="1">
      <c r="A22" s="513" t="s">
        <v>356</v>
      </c>
      <c r="B22" s="50" t="s">
        <v>35</v>
      </c>
      <c r="C22" s="53"/>
      <c r="D22" s="53"/>
      <c r="E22" s="53"/>
      <c r="F22" s="70"/>
      <c r="G22" s="353"/>
      <c r="H22" s="738"/>
      <c r="I22" s="738"/>
      <c r="J22" s="738"/>
      <c r="K22" s="739"/>
      <c r="L22" s="738"/>
      <c r="M22" s="738"/>
      <c r="N22" s="739"/>
      <c r="O22" s="738"/>
      <c r="P22" s="738"/>
      <c r="Q22" s="738"/>
      <c r="R22" s="738"/>
      <c r="S22" s="740"/>
      <c r="T22" s="58"/>
      <c r="U22" s="58"/>
      <c r="V22" s="353"/>
      <c r="W22" s="740"/>
      <c r="X22" s="58"/>
      <c r="Y22" s="58"/>
      <c r="Z22" s="741"/>
      <c r="AA22" s="353"/>
      <c r="AB22" s="89"/>
      <c r="AC22" s="89"/>
      <c r="AD22" s="89"/>
      <c r="AE22" s="89" t="s">
        <v>147</v>
      </c>
      <c r="AF22" s="89" t="s">
        <v>147</v>
      </c>
      <c r="AG22" s="89" t="s">
        <v>147</v>
      </c>
      <c r="AH22" s="89" t="s">
        <v>147</v>
      </c>
      <c r="AI22" s="89">
        <v>0.001</v>
      </c>
      <c r="AJ22" s="89"/>
      <c r="AK22" s="89"/>
      <c r="AL22" s="89"/>
      <c r="AM22" s="459">
        <f t="shared" si="0"/>
        <v>0.001</v>
      </c>
      <c r="AN22" s="461">
        <f t="shared" si="1"/>
        <v>0.001</v>
      </c>
      <c r="AO22" s="456">
        <f t="shared" si="2"/>
        <v>0.001</v>
      </c>
      <c r="AP22" s="446"/>
      <c r="AQ22" s="93"/>
    </row>
    <row r="23" spans="1:43" s="245" customFormat="1" ht="12" customHeight="1">
      <c r="A23" s="513" t="s">
        <v>17</v>
      </c>
      <c r="B23" s="53" t="s">
        <v>135</v>
      </c>
      <c r="C23" s="53"/>
      <c r="D23" s="53"/>
      <c r="E23" s="53"/>
      <c r="F23" s="70"/>
      <c r="G23" s="353"/>
      <c r="H23" s="738">
        <v>8300</v>
      </c>
      <c r="I23" s="738">
        <v>8140</v>
      </c>
      <c r="J23" s="738">
        <v>7170</v>
      </c>
      <c r="K23" s="739">
        <v>8230</v>
      </c>
      <c r="L23" s="738">
        <v>5700</v>
      </c>
      <c r="M23" s="738">
        <v>7800</v>
      </c>
      <c r="N23" s="739">
        <v>9460</v>
      </c>
      <c r="O23" s="738">
        <v>7270</v>
      </c>
      <c r="P23" s="738">
        <v>7290</v>
      </c>
      <c r="Q23" s="738">
        <v>5830</v>
      </c>
      <c r="R23" s="738">
        <v>4900</v>
      </c>
      <c r="S23" s="740">
        <v>8580</v>
      </c>
      <c r="T23" s="58">
        <v>9420</v>
      </c>
      <c r="U23" s="58">
        <v>3500</v>
      </c>
      <c r="V23" s="353">
        <v>10300</v>
      </c>
      <c r="W23" s="740">
        <v>10600</v>
      </c>
      <c r="X23" s="58">
        <v>9320</v>
      </c>
      <c r="Y23" s="58">
        <v>9120</v>
      </c>
      <c r="Z23" s="741"/>
      <c r="AA23" s="353">
        <v>2620</v>
      </c>
      <c r="AB23" s="89">
        <v>7720</v>
      </c>
      <c r="AC23" s="89" t="s">
        <v>147</v>
      </c>
      <c r="AD23" s="89">
        <v>6030</v>
      </c>
      <c r="AE23" s="89">
        <v>9920</v>
      </c>
      <c r="AF23" s="89">
        <v>2260</v>
      </c>
      <c r="AG23" s="89">
        <v>2710</v>
      </c>
      <c r="AH23" s="89">
        <v>2640</v>
      </c>
      <c r="AI23" s="89">
        <v>4036</v>
      </c>
      <c r="AJ23" s="89"/>
      <c r="AK23" s="89"/>
      <c r="AL23" s="89"/>
      <c r="AM23" s="459">
        <f t="shared" si="0"/>
        <v>2260</v>
      </c>
      <c r="AN23" s="461">
        <f t="shared" si="1"/>
        <v>4313.2</v>
      </c>
      <c r="AO23" s="456">
        <f t="shared" si="2"/>
        <v>9920</v>
      </c>
      <c r="AP23" s="446"/>
      <c r="AQ23" s="93"/>
    </row>
    <row r="24" spans="1:43" s="245" customFormat="1" ht="12" customHeight="1">
      <c r="A24" s="513" t="s">
        <v>5</v>
      </c>
      <c r="B24" s="53" t="s">
        <v>35</v>
      </c>
      <c r="C24" s="53"/>
      <c r="D24" s="53">
        <v>0.0014</v>
      </c>
      <c r="E24" s="53">
        <v>2</v>
      </c>
      <c r="F24" s="70">
        <f>E24*10</f>
        <v>20</v>
      </c>
      <c r="G24" s="353"/>
      <c r="H24" s="738" t="s">
        <v>21</v>
      </c>
      <c r="I24" s="738" t="s">
        <v>21</v>
      </c>
      <c r="J24" s="738">
        <v>0.001</v>
      </c>
      <c r="K24" s="739" t="s">
        <v>21</v>
      </c>
      <c r="L24" s="738" t="s">
        <v>47</v>
      </c>
      <c r="M24" s="738" t="s">
        <v>47</v>
      </c>
      <c r="N24" s="739">
        <v>0.0013</v>
      </c>
      <c r="O24" s="738">
        <v>0.0033</v>
      </c>
      <c r="P24" s="738">
        <v>0.0015</v>
      </c>
      <c r="Q24" s="738">
        <v>0.0019</v>
      </c>
      <c r="R24" s="738" t="s">
        <v>47</v>
      </c>
      <c r="S24" s="742">
        <v>0.002</v>
      </c>
      <c r="T24" s="743">
        <v>0.004</v>
      </c>
      <c r="U24" s="743">
        <v>0.002</v>
      </c>
      <c r="V24" s="744">
        <v>0.012</v>
      </c>
      <c r="W24" s="742">
        <v>0.018</v>
      </c>
      <c r="X24" s="743">
        <v>0.007</v>
      </c>
      <c r="Y24" s="743">
        <v>0.005</v>
      </c>
      <c r="Z24" s="745"/>
      <c r="AA24" s="353"/>
      <c r="AB24" s="89"/>
      <c r="AC24" s="89" t="s">
        <v>147</v>
      </c>
      <c r="AD24" s="89"/>
      <c r="AE24" s="89" t="s">
        <v>147</v>
      </c>
      <c r="AF24" s="89" t="s">
        <v>147</v>
      </c>
      <c r="AG24" s="89" t="s">
        <v>47</v>
      </c>
      <c r="AH24" s="89">
        <v>0.001</v>
      </c>
      <c r="AI24" s="969">
        <v>0.002</v>
      </c>
      <c r="AJ24" s="89"/>
      <c r="AK24" s="89"/>
      <c r="AL24" s="89"/>
      <c r="AM24" s="459">
        <f t="shared" si="0"/>
        <v>0.001</v>
      </c>
      <c r="AN24" s="461">
        <f t="shared" si="1"/>
        <v>0.0015</v>
      </c>
      <c r="AO24" s="456">
        <f t="shared" si="2"/>
        <v>0.002</v>
      </c>
      <c r="AP24" s="446"/>
      <c r="AQ24" s="93"/>
    </row>
    <row r="25" spans="1:43" s="245" customFormat="1" ht="12" customHeight="1">
      <c r="A25" s="513" t="s">
        <v>357</v>
      </c>
      <c r="B25" s="53" t="s">
        <v>35</v>
      </c>
      <c r="C25" s="53"/>
      <c r="D25" s="53">
        <v>0.0014</v>
      </c>
      <c r="E25" s="53">
        <v>2</v>
      </c>
      <c r="F25" s="70">
        <v>20</v>
      </c>
      <c r="G25" s="353"/>
      <c r="H25" s="738"/>
      <c r="I25" s="738"/>
      <c r="J25" s="738"/>
      <c r="K25" s="739"/>
      <c r="L25" s="738"/>
      <c r="M25" s="738"/>
      <c r="N25" s="739"/>
      <c r="O25" s="738"/>
      <c r="P25" s="738"/>
      <c r="Q25" s="738"/>
      <c r="R25" s="738"/>
      <c r="S25" s="742"/>
      <c r="T25" s="743"/>
      <c r="U25" s="743"/>
      <c r="V25" s="744"/>
      <c r="W25" s="742"/>
      <c r="X25" s="743"/>
      <c r="Y25" s="743"/>
      <c r="Z25" s="745"/>
      <c r="AA25" s="353"/>
      <c r="AB25" s="89"/>
      <c r="AC25" s="89"/>
      <c r="AD25" s="89"/>
      <c r="AE25" s="89" t="s">
        <v>147</v>
      </c>
      <c r="AF25" s="89" t="s">
        <v>147</v>
      </c>
      <c r="AG25" s="89" t="s">
        <v>147</v>
      </c>
      <c r="AH25" s="89" t="s">
        <v>147</v>
      </c>
      <c r="AI25" s="969">
        <v>0.002</v>
      </c>
      <c r="AJ25" s="89"/>
      <c r="AK25" s="89"/>
      <c r="AL25" s="89"/>
      <c r="AM25" s="459">
        <f t="shared" si="0"/>
        <v>0.002</v>
      </c>
      <c r="AN25" s="461">
        <f t="shared" si="1"/>
        <v>0.002</v>
      </c>
      <c r="AO25" s="456">
        <f t="shared" si="2"/>
        <v>0.002</v>
      </c>
      <c r="AP25" s="446"/>
      <c r="AQ25" s="93"/>
    </row>
    <row r="26" spans="1:43" s="245" customFormat="1" ht="12" customHeight="1">
      <c r="A26" s="513" t="s">
        <v>379</v>
      </c>
      <c r="B26" s="53" t="s">
        <v>35</v>
      </c>
      <c r="C26" s="53"/>
      <c r="D26" s="53"/>
      <c r="E26" s="53">
        <v>1.5</v>
      </c>
      <c r="F26" s="70"/>
      <c r="G26" s="353"/>
      <c r="H26" s="738" t="s">
        <v>21</v>
      </c>
      <c r="I26" s="738" t="s">
        <v>21</v>
      </c>
      <c r="J26" s="738">
        <v>0.7</v>
      </c>
      <c r="K26" s="739" t="s">
        <v>21</v>
      </c>
      <c r="L26" s="738" t="s">
        <v>41</v>
      </c>
      <c r="M26" s="738" t="s">
        <v>41</v>
      </c>
      <c r="N26" s="739">
        <v>0.43</v>
      </c>
      <c r="O26" s="738">
        <v>0.7</v>
      </c>
      <c r="P26" s="738">
        <v>0.7</v>
      </c>
      <c r="Q26" s="738">
        <v>0.58</v>
      </c>
      <c r="R26" s="738">
        <v>0.6</v>
      </c>
      <c r="S26" s="740">
        <v>0.8</v>
      </c>
      <c r="T26" s="58">
        <v>1</v>
      </c>
      <c r="U26" s="58">
        <v>0.4</v>
      </c>
      <c r="V26" s="353">
        <v>0.6</v>
      </c>
      <c r="W26" s="740">
        <v>0.5</v>
      </c>
      <c r="X26" s="58">
        <v>0.7</v>
      </c>
      <c r="Y26" s="58">
        <v>0.6</v>
      </c>
      <c r="Z26" s="741"/>
      <c r="AA26" s="353"/>
      <c r="AB26" s="89"/>
      <c r="AC26" s="89" t="s">
        <v>147</v>
      </c>
      <c r="AD26" s="89"/>
      <c r="AE26" s="89" t="s">
        <v>147</v>
      </c>
      <c r="AF26" s="89" t="s">
        <v>147</v>
      </c>
      <c r="AG26" s="89">
        <v>0.4</v>
      </c>
      <c r="AH26" s="89">
        <v>0.4</v>
      </c>
      <c r="AI26" s="89">
        <v>0.6</v>
      </c>
      <c r="AJ26" s="89"/>
      <c r="AK26" s="89"/>
      <c r="AL26" s="89"/>
      <c r="AM26" s="459">
        <f t="shared" si="0"/>
        <v>0.4</v>
      </c>
      <c r="AN26" s="461">
        <f t="shared" si="1"/>
        <v>0.4666666666666666</v>
      </c>
      <c r="AO26" s="456">
        <f t="shared" si="2"/>
        <v>0.6</v>
      </c>
      <c r="AP26" s="446"/>
      <c r="AQ26" s="93"/>
    </row>
    <row r="27" spans="1:43" s="245" customFormat="1" ht="12" customHeight="1">
      <c r="A27" s="361" t="s">
        <v>8</v>
      </c>
      <c r="B27" s="53" t="s">
        <v>35</v>
      </c>
      <c r="C27" s="53"/>
      <c r="D27" s="53">
        <v>0.0034</v>
      </c>
      <c r="E27" s="53">
        <v>0.01</v>
      </c>
      <c r="F27" s="70">
        <f>E27*10</f>
        <v>0.1</v>
      </c>
      <c r="G27" s="353"/>
      <c r="H27" s="738" t="s">
        <v>21</v>
      </c>
      <c r="I27" s="738" t="s">
        <v>21</v>
      </c>
      <c r="J27" s="738" t="s">
        <v>47</v>
      </c>
      <c r="K27" s="739" t="s">
        <v>21</v>
      </c>
      <c r="L27" s="738" t="s">
        <v>47</v>
      </c>
      <c r="M27" s="738" t="s">
        <v>47</v>
      </c>
      <c r="N27" s="739">
        <v>0.0092</v>
      </c>
      <c r="O27" s="738">
        <v>0.0017</v>
      </c>
      <c r="P27" s="738">
        <v>0.0004</v>
      </c>
      <c r="Q27" s="738">
        <v>0.0003</v>
      </c>
      <c r="R27" s="738" t="s">
        <v>47</v>
      </c>
      <c r="S27" s="740">
        <v>0.001</v>
      </c>
      <c r="T27" s="58" t="s">
        <v>47</v>
      </c>
      <c r="U27" s="58" t="s">
        <v>47</v>
      </c>
      <c r="V27" s="753">
        <v>0.012</v>
      </c>
      <c r="W27" s="754">
        <v>0.015</v>
      </c>
      <c r="X27" s="58">
        <v>0.002</v>
      </c>
      <c r="Y27" s="58" t="s">
        <v>47</v>
      </c>
      <c r="Z27" s="741"/>
      <c r="AA27" s="353"/>
      <c r="AB27" s="89"/>
      <c r="AC27" s="89" t="s">
        <v>147</v>
      </c>
      <c r="AD27" s="89"/>
      <c r="AE27" s="89" t="s">
        <v>147</v>
      </c>
      <c r="AF27" s="89" t="s">
        <v>147</v>
      </c>
      <c r="AG27" s="89" t="s">
        <v>47</v>
      </c>
      <c r="AH27" s="89" t="s">
        <v>47</v>
      </c>
      <c r="AI27" s="89" t="s">
        <v>363</v>
      </c>
      <c r="AJ27" s="89"/>
      <c r="AK27" s="89"/>
      <c r="AL27" s="89"/>
      <c r="AM27" s="459">
        <f t="shared" si="0"/>
        <v>0</v>
      </c>
      <c r="AN27" s="461" t="e">
        <f t="shared" si="1"/>
        <v>#DIV/0!</v>
      </c>
      <c r="AO27" s="456">
        <f t="shared" si="2"/>
        <v>0</v>
      </c>
      <c r="AP27" s="446"/>
      <c r="AQ27" s="93"/>
    </row>
    <row r="28" spans="1:43" s="245" customFormat="1" ht="12" customHeight="1">
      <c r="A28" s="361" t="s">
        <v>358</v>
      </c>
      <c r="B28" s="53" t="s">
        <v>35</v>
      </c>
      <c r="C28" s="53"/>
      <c r="D28" s="53">
        <v>0.0034</v>
      </c>
      <c r="E28" s="53">
        <v>0.01</v>
      </c>
      <c r="F28" s="70">
        <v>0.1</v>
      </c>
      <c r="G28" s="353"/>
      <c r="H28" s="738"/>
      <c r="I28" s="738"/>
      <c r="J28" s="738"/>
      <c r="K28" s="739"/>
      <c r="L28" s="738"/>
      <c r="M28" s="738"/>
      <c r="N28" s="739"/>
      <c r="O28" s="738"/>
      <c r="P28" s="738"/>
      <c r="Q28" s="738"/>
      <c r="R28" s="738"/>
      <c r="S28" s="740"/>
      <c r="T28" s="58"/>
      <c r="U28" s="58"/>
      <c r="V28" s="753"/>
      <c r="W28" s="754"/>
      <c r="X28" s="58"/>
      <c r="Y28" s="58"/>
      <c r="Z28" s="741"/>
      <c r="AA28" s="353"/>
      <c r="AB28" s="89"/>
      <c r="AC28" s="89"/>
      <c r="AD28" s="89"/>
      <c r="AE28" s="89" t="s">
        <v>147</v>
      </c>
      <c r="AF28" s="89" t="s">
        <v>147</v>
      </c>
      <c r="AG28" s="89" t="s">
        <v>147</v>
      </c>
      <c r="AH28" s="89" t="s">
        <v>147</v>
      </c>
      <c r="AI28" s="89">
        <v>0.003</v>
      </c>
      <c r="AJ28" s="89"/>
      <c r="AK28" s="89"/>
      <c r="AL28" s="89"/>
      <c r="AM28" s="459">
        <f t="shared" si="0"/>
        <v>0.003</v>
      </c>
      <c r="AN28" s="461">
        <f t="shared" si="1"/>
        <v>0.003</v>
      </c>
      <c r="AO28" s="456">
        <f t="shared" si="2"/>
        <v>0.003</v>
      </c>
      <c r="AP28" s="446"/>
      <c r="AQ28" s="93"/>
    </row>
    <row r="29" spans="1:43" s="245" customFormat="1" ht="12" customHeight="1">
      <c r="A29" s="513" t="s">
        <v>18</v>
      </c>
      <c r="B29" s="53" t="s">
        <v>35</v>
      </c>
      <c r="C29" s="53"/>
      <c r="D29" s="53"/>
      <c r="E29" s="53"/>
      <c r="F29" s="70"/>
      <c r="G29" s="353"/>
      <c r="H29" s="738" t="s">
        <v>21</v>
      </c>
      <c r="I29" s="738" t="s">
        <v>21</v>
      </c>
      <c r="J29" s="738">
        <v>287</v>
      </c>
      <c r="K29" s="739" t="s">
        <v>21</v>
      </c>
      <c r="L29" s="738">
        <v>300</v>
      </c>
      <c r="M29" s="738">
        <v>300</v>
      </c>
      <c r="N29" s="739">
        <v>388</v>
      </c>
      <c r="O29" s="738">
        <v>260</v>
      </c>
      <c r="P29" s="738">
        <v>253</v>
      </c>
      <c r="Q29" s="738">
        <v>211</v>
      </c>
      <c r="R29" s="738">
        <v>183</v>
      </c>
      <c r="S29" s="740">
        <v>344</v>
      </c>
      <c r="T29" s="58">
        <v>316</v>
      </c>
      <c r="U29" s="58">
        <v>148</v>
      </c>
      <c r="V29" s="353">
        <v>523</v>
      </c>
      <c r="W29" s="740">
        <v>452</v>
      </c>
      <c r="X29" s="58">
        <v>366</v>
      </c>
      <c r="Y29" s="58">
        <v>410</v>
      </c>
      <c r="Z29" s="741"/>
      <c r="AA29" s="353"/>
      <c r="AB29" s="89"/>
      <c r="AC29" s="89" t="s">
        <v>147</v>
      </c>
      <c r="AD29" s="89"/>
      <c r="AE29" s="89" t="s">
        <v>147</v>
      </c>
      <c r="AF29" s="89" t="s">
        <v>147</v>
      </c>
      <c r="AG29" s="89">
        <v>95</v>
      </c>
      <c r="AH29" s="89">
        <v>85</v>
      </c>
      <c r="AI29" s="89">
        <v>140</v>
      </c>
      <c r="AJ29" s="89"/>
      <c r="AK29" s="89"/>
      <c r="AL29" s="89"/>
      <c r="AM29" s="459">
        <f t="shared" si="0"/>
        <v>85</v>
      </c>
      <c r="AN29" s="461">
        <f t="shared" si="1"/>
        <v>106.66666666666667</v>
      </c>
      <c r="AO29" s="456">
        <f t="shared" si="2"/>
        <v>140</v>
      </c>
      <c r="AP29" s="446"/>
      <c r="AQ29" s="93"/>
    </row>
    <row r="30" spans="1:43" s="245" customFormat="1" ht="12" customHeight="1">
      <c r="A30" s="513" t="s">
        <v>9</v>
      </c>
      <c r="B30" s="53" t="s">
        <v>35</v>
      </c>
      <c r="C30" s="811"/>
      <c r="D30" s="53">
        <v>0.0006</v>
      </c>
      <c r="E30" s="53">
        <v>0.001</v>
      </c>
      <c r="F30" s="70">
        <f>E30*10</f>
        <v>0.01</v>
      </c>
      <c r="G30" s="791"/>
      <c r="H30" s="738" t="s">
        <v>21</v>
      </c>
      <c r="I30" s="738" t="s">
        <v>21</v>
      </c>
      <c r="J30" s="738" t="s">
        <v>46</v>
      </c>
      <c r="K30" s="739" t="s">
        <v>21</v>
      </c>
      <c r="L30" s="738" t="s">
        <v>46</v>
      </c>
      <c r="M30" s="738" t="s">
        <v>46</v>
      </c>
      <c r="N30" s="739" t="s">
        <v>63</v>
      </c>
      <c r="O30" s="738" t="s">
        <v>63</v>
      </c>
      <c r="P30" s="738" t="s">
        <v>63</v>
      </c>
      <c r="Q30" s="738" t="s">
        <v>46</v>
      </c>
      <c r="R30" s="738" t="s">
        <v>46</v>
      </c>
      <c r="S30" s="740" t="s">
        <v>46</v>
      </c>
      <c r="T30" s="58" t="s">
        <v>46</v>
      </c>
      <c r="U30" s="58" t="s">
        <v>46</v>
      </c>
      <c r="V30" s="353" t="s">
        <v>46</v>
      </c>
      <c r="W30" s="740" t="s">
        <v>46</v>
      </c>
      <c r="X30" s="58" t="s">
        <v>46</v>
      </c>
      <c r="Y30" s="58" t="s">
        <v>46</v>
      </c>
      <c r="Z30" s="741"/>
      <c r="AA30" s="353"/>
      <c r="AB30" s="89"/>
      <c r="AC30" s="89" t="s">
        <v>147</v>
      </c>
      <c r="AD30" s="89"/>
      <c r="AE30" s="89" t="s">
        <v>147</v>
      </c>
      <c r="AF30" s="89" t="s">
        <v>147</v>
      </c>
      <c r="AG30" s="89" t="s">
        <v>47</v>
      </c>
      <c r="AH30" s="89" t="s">
        <v>46</v>
      </c>
      <c r="AI30" s="89" t="s">
        <v>368</v>
      </c>
      <c r="AJ30" s="89"/>
      <c r="AK30" s="89"/>
      <c r="AL30" s="89"/>
      <c r="AM30" s="459">
        <f t="shared" si="0"/>
        <v>0</v>
      </c>
      <c r="AN30" s="461" t="e">
        <f t="shared" si="1"/>
        <v>#DIV/0!</v>
      </c>
      <c r="AO30" s="456">
        <f t="shared" si="2"/>
        <v>0</v>
      </c>
      <c r="AP30" s="497"/>
      <c r="AQ30" s="173"/>
    </row>
    <row r="31" spans="1:43" s="245" customFormat="1" ht="12" customHeight="1">
      <c r="A31" s="513" t="s">
        <v>359</v>
      </c>
      <c r="B31" s="53" t="s">
        <v>35</v>
      </c>
      <c r="C31" s="811"/>
      <c r="D31" s="53">
        <v>0.0006</v>
      </c>
      <c r="E31" s="53">
        <v>0.001</v>
      </c>
      <c r="F31" s="70">
        <v>0.01</v>
      </c>
      <c r="G31" s="791"/>
      <c r="H31" s="738"/>
      <c r="I31" s="738"/>
      <c r="J31" s="738"/>
      <c r="K31" s="739"/>
      <c r="L31" s="738"/>
      <c r="M31" s="738"/>
      <c r="N31" s="739"/>
      <c r="O31" s="738"/>
      <c r="P31" s="738"/>
      <c r="Q31" s="738"/>
      <c r="R31" s="738"/>
      <c r="S31" s="740"/>
      <c r="T31" s="58"/>
      <c r="U31" s="58"/>
      <c r="V31" s="353"/>
      <c r="W31" s="740"/>
      <c r="X31" s="58"/>
      <c r="Y31" s="58"/>
      <c r="Z31" s="741"/>
      <c r="AA31" s="353"/>
      <c r="AB31" s="89"/>
      <c r="AC31" s="89"/>
      <c r="AD31" s="89"/>
      <c r="AE31" s="89" t="s">
        <v>147</v>
      </c>
      <c r="AF31" s="89" t="s">
        <v>147</v>
      </c>
      <c r="AG31" s="89" t="s">
        <v>147</v>
      </c>
      <c r="AH31" s="89" t="s">
        <v>147</v>
      </c>
      <c r="AI31" s="89" t="s">
        <v>368</v>
      </c>
      <c r="AJ31" s="89"/>
      <c r="AK31" s="89"/>
      <c r="AL31" s="89"/>
      <c r="AM31" s="459">
        <f t="shared" si="0"/>
        <v>0</v>
      </c>
      <c r="AN31" s="461" t="e">
        <f t="shared" si="1"/>
        <v>#DIV/0!</v>
      </c>
      <c r="AO31" s="456">
        <f t="shared" si="2"/>
        <v>0</v>
      </c>
      <c r="AP31" s="497"/>
      <c r="AQ31" s="173"/>
    </row>
    <row r="32" spans="1:43" s="237" customFormat="1" ht="12.75">
      <c r="A32" s="513" t="s">
        <v>393</v>
      </c>
      <c r="B32" s="53" t="s">
        <v>35</v>
      </c>
      <c r="C32" s="53"/>
      <c r="D32" s="53">
        <v>0.7</v>
      </c>
      <c r="E32" s="53"/>
      <c r="F32" s="70"/>
      <c r="G32" s="353">
        <v>0.07</v>
      </c>
      <c r="H32" s="738" t="s">
        <v>33</v>
      </c>
      <c r="I32" s="738" t="s">
        <v>36</v>
      </c>
      <c r="J32" s="738">
        <v>0.04</v>
      </c>
      <c r="K32" s="739">
        <v>0.01</v>
      </c>
      <c r="L32" s="738" t="s">
        <v>33</v>
      </c>
      <c r="M32" s="738" t="s">
        <v>33</v>
      </c>
      <c r="N32" s="756">
        <v>0.94</v>
      </c>
      <c r="O32" s="747">
        <v>0.08</v>
      </c>
      <c r="P32" s="747">
        <v>0.39</v>
      </c>
      <c r="Q32" s="747">
        <v>0.17</v>
      </c>
      <c r="R32" s="747">
        <v>0.21</v>
      </c>
      <c r="S32" s="757">
        <v>0.12</v>
      </c>
      <c r="T32" s="758">
        <v>0.19</v>
      </c>
      <c r="U32" s="758">
        <v>0.09</v>
      </c>
      <c r="V32" s="750">
        <v>2.15</v>
      </c>
      <c r="W32" s="757">
        <v>0.34</v>
      </c>
      <c r="X32" s="758">
        <v>0.5</v>
      </c>
      <c r="Y32" s="749">
        <v>0.88</v>
      </c>
      <c r="Z32" s="751"/>
      <c r="AA32" s="353" t="s">
        <v>33</v>
      </c>
      <c r="AB32" s="89">
        <v>0.5</v>
      </c>
      <c r="AC32" s="89" t="s">
        <v>147</v>
      </c>
      <c r="AD32" s="752">
        <v>1.9</v>
      </c>
      <c r="AE32" s="752" t="s">
        <v>28</v>
      </c>
      <c r="AF32" s="752">
        <v>0.09</v>
      </c>
      <c r="AG32" s="752">
        <v>0.63</v>
      </c>
      <c r="AH32" s="752">
        <v>0.09</v>
      </c>
      <c r="AI32" s="752" t="s">
        <v>364</v>
      </c>
      <c r="AJ32" s="752"/>
      <c r="AK32" s="752"/>
      <c r="AL32" s="752"/>
      <c r="AM32" s="459">
        <f t="shared" si="0"/>
        <v>0.09</v>
      </c>
      <c r="AN32" s="461">
        <f t="shared" si="1"/>
        <v>0.26999999999999996</v>
      </c>
      <c r="AO32" s="456">
        <f t="shared" si="2"/>
        <v>0.63</v>
      </c>
      <c r="AP32" s="429"/>
      <c r="AQ32" s="124"/>
    </row>
    <row r="33" spans="1:43" s="245" customFormat="1" ht="12" customHeight="1">
      <c r="A33" s="513" t="s">
        <v>23</v>
      </c>
      <c r="B33" s="21" t="s">
        <v>12</v>
      </c>
      <c r="C33" s="50"/>
      <c r="D33" s="50"/>
      <c r="E33" s="50"/>
      <c r="F33" s="68" t="s">
        <v>113</v>
      </c>
      <c r="G33" s="353"/>
      <c r="H33" s="759">
        <v>6.83</v>
      </c>
      <c r="I33" s="759">
        <v>6.88</v>
      </c>
      <c r="J33" s="759">
        <v>6.92</v>
      </c>
      <c r="K33" s="760">
        <v>6.96</v>
      </c>
      <c r="L33" s="759">
        <v>6.47</v>
      </c>
      <c r="M33" s="759">
        <v>6.56</v>
      </c>
      <c r="N33" s="760">
        <v>7.1</v>
      </c>
      <c r="O33" s="759">
        <v>6.8</v>
      </c>
      <c r="P33" s="759">
        <v>6.8</v>
      </c>
      <c r="Q33" s="759">
        <v>6.9</v>
      </c>
      <c r="R33" s="759">
        <v>6.83</v>
      </c>
      <c r="S33" s="740">
        <v>6.8</v>
      </c>
      <c r="T33" s="58">
        <v>6.83</v>
      </c>
      <c r="U33" s="58">
        <v>6.83</v>
      </c>
      <c r="V33" s="353">
        <v>6.92</v>
      </c>
      <c r="W33" s="740">
        <v>6.81</v>
      </c>
      <c r="X33" s="58">
        <v>6.73</v>
      </c>
      <c r="Y33" s="58">
        <v>6.98</v>
      </c>
      <c r="Z33" s="741"/>
      <c r="AA33" s="353">
        <v>6.54</v>
      </c>
      <c r="AB33" s="89">
        <v>6.66</v>
      </c>
      <c r="AC33" s="89" t="s">
        <v>147</v>
      </c>
      <c r="AD33" s="89">
        <v>6.64</v>
      </c>
      <c r="AE33" s="89">
        <v>6.88</v>
      </c>
      <c r="AF33" s="89">
        <v>6.49</v>
      </c>
      <c r="AG33" s="89">
        <v>6.73</v>
      </c>
      <c r="AH33" s="89">
        <v>7.17</v>
      </c>
      <c r="AI33" s="89">
        <v>7.17</v>
      </c>
      <c r="AJ33" s="89"/>
      <c r="AK33" s="89"/>
      <c r="AL33" s="89"/>
      <c r="AM33" s="459">
        <f t="shared" si="0"/>
        <v>6.49</v>
      </c>
      <c r="AN33" s="461">
        <f t="shared" si="1"/>
        <v>6.888000000000001</v>
      </c>
      <c r="AO33" s="456">
        <f t="shared" si="2"/>
        <v>7.17</v>
      </c>
      <c r="AP33" s="446"/>
      <c r="AQ33" s="93"/>
    </row>
    <row r="34" spans="1:43" s="237" customFormat="1" ht="12" customHeight="1">
      <c r="A34" s="513" t="s">
        <v>32</v>
      </c>
      <c r="B34" s="53" t="s">
        <v>35</v>
      </c>
      <c r="C34" s="53"/>
      <c r="D34" s="53"/>
      <c r="E34" s="53"/>
      <c r="F34" s="70"/>
      <c r="G34" s="353">
        <v>82</v>
      </c>
      <c r="H34" s="738">
        <v>40</v>
      </c>
      <c r="I34" s="738">
        <v>43</v>
      </c>
      <c r="J34" s="738">
        <v>36</v>
      </c>
      <c r="K34" s="739">
        <v>40</v>
      </c>
      <c r="L34" s="738">
        <v>49</v>
      </c>
      <c r="M34" s="738">
        <v>51</v>
      </c>
      <c r="N34" s="739" t="s">
        <v>51</v>
      </c>
      <c r="O34" s="738">
        <v>59.3</v>
      </c>
      <c r="P34" s="738">
        <v>55.2</v>
      </c>
      <c r="Q34" s="738">
        <v>42.6</v>
      </c>
      <c r="R34" s="738">
        <v>22</v>
      </c>
      <c r="S34" s="740">
        <v>58.6</v>
      </c>
      <c r="T34" s="58">
        <v>56</v>
      </c>
      <c r="U34" s="58">
        <v>16</v>
      </c>
      <c r="V34" s="353">
        <v>32</v>
      </c>
      <c r="W34" s="740">
        <v>34</v>
      </c>
      <c r="X34" s="58">
        <v>56</v>
      </c>
      <c r="Y34" s="58">
        <v>44</v>
      </c>
      <c r="Z34" s="741"/>
      <c r="AA34" s="353">
        <v>14</v>
      </c>
      <c r="AB34" s="89">
        <v>35</v>
      </c>
      <c r="AC34" s="89" t="s">
        <v>147</v>
      </c>
      <c r="AD34" s="89">
        <v>24</v>
      </c>
      <c r="AE34" s="89">
        <v>40</v>
      </c>
      <c r="AF34" s="89">
        <v>14</v>
      </c>
      <c r="AG34" s="89">
        <v>12</v>
      </c>
      <c r="AH34" s="89">
        <v>11</v>
      </c>
      <c r="AI34" s="89">
        <v>15</v>
      </c>
      <c r="AJ34" s="89"/>
      <c r="AK34" s="89"/>
      <c r="AL34" s="89"/>
      <c r="AM34" s="459">
        <f t="shared" si="0"/>
        <v>11</v>
      </c>
      <c r="AN34" s="461">
        <f t="shared" si="1"/>
        <v>18.4</v>
      </c>
      <c r="AO34" s="456">
        <f t="shared" si="2"/>
        <v>40</v>
      </c>
      <c r="AP34" s="429"/>
      <c r="AQ34" s="93"/>
    </row>
    <row r="35" spans="1:43" s="237" customFormat="1" ht="12" customHeight="1">
      <c r="A35" s="513" t="s">
        <v>123</v>
      </c>
      <c r="B35" s="53" t="s">
        <v>35</v>
      </c>
      <c r="C35" s="53"/>
      <c r="D35" s="53"/>
      <c r="E35" s="53" t="s">
        <v>118</v>
      </c>
      <c r="F35" s="70"/>
      <c r="G35" s="353"/>
      <c r="H35" s="738" t="s">
        <v>21</v>
      </c>
      <c r="I35" s="738" t="s">
        <v>21</v>
      </c>
      <c r="J35" s="738">
        <v>710</v>
      </c>
      <c r="K35" s="739" t="s">
        <v>21</v>
      </c>
      <c r="L35" s="738">
        <v>860</v>
      </c>
      <c r="M35" s="738">
        <v>850</v>
      </c>
      <c r="N35" s="739">
        <v>1340</v>
      </c>
      <c r="O35" s="738">
        <v>773</v>
      </c>
      <c r="P35" s="738">
        <v>757</v>
      </c>
      <c r="Q35" s="738">
        <v>642</v>
      </c>
      <c r="R35" s="738">
        <v>512</v>
      </c>
      <c r="S35" s="755">
        <v>934</v>
      </c>
      <c r="T35" s="395">
        <v>965</v>
      </c>
      <c r="U35" s="395">
        <v>373</v>
      </c>
      <c r="V35" s="372">
        <v>1600</v>
      </c>
      <c r="W35" s="755">
        <v>1530</v>
      </c>
      <c r="X35" s="395">
        <v>1100</v>
      </c>
      <c r="Y35" s="395">
        <v>1330</v>
      </c>
      <c r="Z35" s="396"/>
      <c r="AA35" s="353"/>
      <c r="AB35" s="89"/>
      <c r="AC35" s="89" t="s">
        <v>147</v>
      </c>
      <c r="AD35" s="89"/>
      <c r="AE35" s="89" t="s">
        <v>147</v>
      </c>
      <c r="AF35" s="89" t="s">
        <v>147</v>
      </c>
      <c r="AG35" s="370">
        <v>242</v>
      </c>
      <c r="AH35" s="370">
        <v>204</v>
      </c>
      <c r="AI35" s="370">
        <v>370</v>
      </c>
      <c r="AJ35" s="89"/>
      <c r="AK35" s="89"/>
      <c r="AL35" s="89"/>
      <c r="AM35" s="459">
        <f t="shared" si="0"/>
        <v>204</v>
      </c>
      <c r="AN35" s="461">
        <f t="shared" si="1"/>
        <v>272</v>
      </c>
      <c r="AO35" s="456">
        <f t="shared" si="2"/>
        <v>370</v>
      </c>
      <c r="AP35" s="429"/>
      <c r="AQ35" s="93"/>
    </row>
    <row r="36" spans="1:43" s="237" customFormat="1" ht="12" customHeight="1">
      <c r="A36" s="513" t="s">
        <v>380</v>
      </c>
      <c r="B36" s="53" t="s">
        <v>35</v>
      </c>
      <c r="C36" s="53"/>
      <c r="D36" s="53"/>
      <c r="E36" s="83" t="s">
        <v>119</v>
      </c>
      <c r="F36" s="70">
        <f>10*500</f>
        <v>5000</v>
      </c>
      <c r="G36" s="353"/>
      <c r="H36" s="738" t="s">
        <v>21</v>
      </c>
      <c r="I36" s="738" t="s">
        <v>21</v>
      </c>
      <c r="J36" s="738">
        <v>2230</v>
      </c>
      <c r="K36" s="739" t="s">
        <v>21</v>
      </c>
      <c r="L36" s="738">
        <v>2700</v>
      </c>
      <c r="M36" s="738">
        <v>2500</v>
      </c>
      <c r="N36" s="739" t="s">
        <v>51</v>
      </c>
      <c r="O36" s="738">
        <v>3670</v>
      </c>
      <c r="P36" s="738">
        <v>2360</v>
      </c>
      <c r="Q36" s="738">
        <v>1830</v>
      </c>
      <c r="R36" s="738">
        <v>1620</v>
      </c>
      <c r="S36" s="755">
        <v>1930</v>
      </c>
      <c r="T36" s="395">
        <v>1940</v>
      </c>
      <c r="U36" s="395">
        <v>1430</v>
      </c>
      <c r="V36" s="372">
        <v>2630</v>
      </c>
      <c r="W36" s="755">
        <v>2580</v>
      </c>
      <c r="X36" s="395">
        <v>2460</v>
      </c>
      <c r="Y36" s="395">
        <v>2680</v>
      </c>
      <c r="Z36" s="396"/>
      <c r="AA36" s="353"/>
      <c r="AB36" s="89"/>
      <c r="AC36" s="89" t="s">
        <v>147</v>
      </c>
      <c r="AD36" s="89"/>
      <c r="AE36" s="89" t="s">
        <v>147</v>
      </c>
      <c r="AF36" s="89" t="s">
        <v>147</v>
      </c>
      <c r="AG36" s="370">
        <v>959</v>
      </c>
      <c r="AH36" s="370">
        <v>803</v>
      </c>
      <c r="AI36" s="370">
        <v>1400</v>
      </c>
      <c r="AJ36" s="89"/>
      <c r="AK36" s="89"/>
      <c r="AL36" s="89"/>
      <c r="AM36" s="459">
        <f t="shared" si="0"/>
        <v>803</v>
      </c>
      <c r="AN36" s="461">
        <f t="shared" si="1"/>
        <v>1054</v>
      </c>
      <c r="AO36" s="456">
        <f t="shared" si="2"/>
        <v>1400</v>
      </c>
      <c r="AP36" s="429"/>
      <c r="AQ36" s="93"/>
    </row>
    <row r="37" spans="1:43" s="237" customFormat="1" ht="12" customHeight="1">
      <c r="A37" s="513" t="s">
        <v>22</v>
      </c>
      <c r="B37" s="53" t="s">
        <v>35</v>
      </c>
      <c r="C37" s="53"/>
      <c r="D37" s="53"/>
      <c r="E37" s="53"/>
      <c r="F37" s="70"/>
      <c r="G37" s="353"/>
      <c r="H37" s="738" t="s">
        <v>21</v>
      </c>
      <c r="I37" s="738" t="s">
        <v>21</v>
      </c>
      <c r="J37" s="738">
        <v>5740</v>
      </c>
      <c r="K37" s="739" t="s">
        <v>21</v>
      </c>
      <c r="L37" s="738">
        <v>6500</v>
      </c>
      <c r="M37" s="738">
        <v>600</v>
      </c>
      <c r="N37" s="739">
        <v>7090</v>
      </c>
      <c r="O37" s="738">
        <v>5140</v>
      </c>
      <c r="P37" s="738">
        <v>5720</v>
      </c>
      <c r="Q37" s="738">
        <v>14880</v>
      </c>
      <c r="R37" s="738">
        <v>4000</v>
      </c>
      <c r="S37" s="740">
        <v>5110</v>
      </c>
      <c r="T37" s="58">
        <v>7180</v>
      </c>
      <c r="U37" s="58">
        <v>2810</v>
      </c>
      <c r="V37" s="353">
        <v>8140</v>
      </c>
      <c r="W37" s="740">
        <v>8360</v>
      </c>
      <c r="X37" s="58">
        <v>7550</v>
      </c>
      <c r="Y37" s="58">
        <v>7190</v>
      </c>
      <c r="Z37" s="741"/>
      <c r="AA37" s="353"/>
      <c r="AB37" s="89"/>
      <c r="AC37" s="89" t="s">
        <v>147</v>
      </c>
      <c r="AD37" s="89"/>
      <c r="AE37" s="89" t="s">
        <v>147</v>
      </c>
      <c r="AF37" s="89" t="s">
        <v>147</v>
      </c>
      <c r="AG37" s="89">
        <v>2160</v>
      </c>
      <c r="AH37" s="89">
        <v>2150</v>
      </c>
      <c r="AI37" s="89">
        <v>3300</v>
      </c>
      <c r="AJ37" s="89"/>
      <c r="AK37" s="89"/>
      <c r="AL37" s="89"/>
      <c r="AM37" s="459">
        <f t="shared" si="0"/>
        <v>2150</v>
      </c>
      <c r="AN37" s="461">
        <f t="shared" si="1"/>
        <v>2536.6666666666665</v>
      </c>
      <c r="AO37" s="456">
        <f t="shared" si="2"/>
        <v>3300</v>
      </c>
      <c r="AP37" s="429"/>
      <c r="AQ37" s="93"/>
    </row>
    <row r="38" spans="1:43" s="237" customFormat="1" ht="12" customHeight="1">
      <c r="A38" s="513" t="s">
        <v>382</v>
      </c>
      <c r="B38" s="53" t="s">
        <v>35</v>
      </c>
      <c r="C38" s="53"/>
      <c r="D38" s="53">
        <v>0.3</v>
      </c>
      <c r="E38" s="53" t="s">
        <v>116</v>
      </c>
      <c r="F38" s="70"/>
      <c r="G38" s="353"/>
      <c r="H38" s="738" t="s">
        <v>21</v>
      </c>
      <c r="I38" s="738" t="s">
        <v>21</v>
      </c>
      <c r="J38" s="738">
        <v>4.5</v>
      </c>
      <c r="K38" s="739" t="s">
        <v>21</v>
      </c>
      <c r="L38" s="738">
        <v>9.9</v>
      </c>
      <c r="M38" s="738">
        <v>5.8</v>
      </c>
      <c r="N38" s="739">
        <v>12.9</v>
      </c>
      <c r="O38" s="738">
        <v>6.8</v>
      </c>
      <c r="P38" s="738">
        <v>7.92</v>
      </c>
      <c r="Q38" s="738">
        <v>0.311</v>
      </c>
      <c r="R38" s="738">
        <v>4.38</v>
      </c>
      <c r="S38" s="754">
        <v>15.8</v>
      </c>
      <c r="T38" s="761">
        <v>14.9</v>
      </c>
      <c r="U38" s="761">
        <v>0.47</v>
      </c>
      <c r="V38" s="753">
        <v>25.4</v>
      </c>
      <c r="W38" s="754">
        <v>31.2</v>
      </c>
      <c r="X38" s="761">
        <v>10.8</v>
      </c>
      <c r="Y38" s="761">
        <v>5.67</v>
      </c>
      <c r="Z38" s="762"/>
      <c r="AA38" s="353"/>
      <c r="AB38" s="89"/>
      <c r="AC38" s="89" t="s">
        <v>147</v>
      </c>
      <c r="AD38" s="89"/>
      <c r="AE38" s="89" t="s">
        <v>147</v>
      </c>
      <c r="AF38" s="89" t="s">
        <v>147</v>
      </c>
      <c r="AG38" s="89">
        <v>2.13</v>
      </c>
      <c r="AH38" s="89">
        <v>1.99</v>
      </c>
      <c r="AI38" s="933">
        <v>0.93</v>
      </c>
      <c r="AJ38" s="89"/>
      <c r="AK38" s="89"/>
      <c r="AL38" s="89"/>
      <c r="AM38" s="459">
        <f t="shared" si="0"/>
        <v>0.93</v>
      </c>
      <c r="AN38" s="461">
        <f t="shared" si="1"/>
        <v>1.6833333333333333</v>
      </c>
      <c r="AO38" s="456">
        <f t="shared" si="2"/>
        <v>2.13</v>
      </c>
      <c r="AP38" s="429"/>
      <c r="AQ38" s="93"/>
    </row>
    <row r="39" spans="1:43" s="237" customFormat="1" ht="12" customHeight="1">
      <c r="A39" s="513" t="s">
        <v>360</v>
      </c>
      <c r="B39" s="53" t="s">
        <v>35</v>
      </c>
      <c r="C39" s="53"/>
      <c r="D39" s="53">
        <v>0.3</v>
      </c>
      <c r="E39" s="53" t="s">
        <v>116</v>
      </c>
      <c r="F39" s="70"/>
      <c r="G39" s="353"/>
      <c r="H39" s="738"/>
      <c r="I39" s="738"/>
      <c r="J39" s="738"/>
      <c r="K39" s="739"/>
      <c r="L39" s="738"/>
      <c r="M39" s="738"/>
      <c r="N39" s="739"/>
      <c r="O39" s="738"/>
      <c r="P39" s="738"/>
      <c r="Q39" s="738"/>
      <c r="R39" s="738"/>
      <c r="S39" s="754"/>
      <c r="T39" s="761"/>
      <c r="U39" s="761"/>
      <c r="V39" s="753"/>
      <c r="W39" s="754"/>
      <c r="X39" s="761"/>
      <c r="Y39" s="761"/>
      <c r="Z39" s="762"/>
      <c r="AA39" s="353"/>
      <c r="AB39" s="89"/>
      <c r="AC39" s="89"/>
      <c r="AD39" s="89"/>
      <c r="AE39" s="89" t="s">
        <v>147</v>
      </c>
      <c r="AF39" s="89" t="s">
        <v>147</v>
      </c>
      <c r="AG39" s="89" t="s">
        <v>147</v>
      </c>
      <c r="AH39" s="89" t="s">
        <v>147</v>
      </c>
      <c r="AI39" s="933">
        <v>0.55</v>
      </c>
      <c r="AJ39" s="89"/>
      <c r="AK39" s="89"/>
      <c r="AL39" s="89"/>
      <c r="AM39" s="459">
        <f t="shared" si="0"/>
        <v>0.55</v>
      </c>
      <c r="AN39" s="461">
        <f t="shared" si="1"/>
        <v>0.55</v>
      </c>
      <c r="AO39" s="456">
        <f t="shared" si="2"/>
        <v>0.55</v>
      </c>
      <c r="AP39" s="429"/>
      <c r="AQ39" s="93"/>
    </row>
    <row r="40" spans="1:43" s="237" customFormat="1" ht="12" customHeight="1">
      <c r="A40" s="513" t="s">
        <v>383</v>
      </c>
      <c r="B40" s="53" t="s">
        <v>35</v>
      </c>
      <c r="C40" s="53"/>
      <c r="D40" s="53">
        <v>1.9</v>
      </c>
      <c r="E40" s="83" t="s">
        <v>117</v>
      </c>
      <c r="F40" s="70">
        <v>5</v>
      </c>
      <c r="G40" s="353"/>
      <c r="H40" s="738" t="s">
        <v>21</v>
      </c>
      <c r="I40" s="738" t="s">
        <v>21</v>
      </c>
      <c r="J40" s="738">
        <v>14</v>
      </c>
      <c r="K40" s="739" t="s">
        <v>21</v>
      </c>
      <c r="L40" s="738">
        <v>23</v>
      </c>
      <c r="M40" s="738">
        <v>26</v>
      </c>
      <c r="N40" s="739">
        <v>2.04</v>
      </c>
      <c r="O40" s="738">
        <v>22.5</v>
      </c>
      <c r="P40" s="738">
        <v>20.2</v>
      </c>
      <c r="Q40" s="738">
        <v>16.6</v>
      </c>
      <c r="R40" s="738">
        <v>8.44</v>
      </c>
      <c r="S40" s="763">
        <v>26.3</v>
      </c>
      <c r="T40" s="764">
        <v>30.4</v>
      </c>
      <c r="U40" s="761">
        <v>1.98</v>
      </c>
      <c r="V40" s="765">
        <v>6.4</v>
      </c>
      <c r="W40" s="763">
        <v>6.68</v>
      </c>
      <c r="X40" s="764">
        <v>10.8</v>
      </c>
      <c r="Y40" s="764">
        <v>9.71</v>
      </c>
      <c r="Z40" s="766"/>
      <c r="AA40" s="353"/>
      <c r="AB40" s="89"/>
      <c r="AC40" s="89" t="s">
        <v>147</v>
      </c>
      <c r="AD40" s="89"/>
      <c r="AE40" s="89" t="s">
        <v>147</v>
      </c>
      <c r="AF40" s="89" t="s">
        <v>147</v>
      </c>
      <c r="AG40" s="89">
        <v>0.152</v>
      </c>
      <c r="AH40" s="934">
        <v>0.59</v>
      </c>
      <c r="AI40" s="933">
        <v>2.3</v>
      </c>
      <c r="AJ40" s="89"/>
      <c r="AK40" s="89"/>
      <c r="AL40" s="89"/>
      <c r="AM40" s="459">
        <f t="shared" si="0"/>
        <v>0.152</v>
      </c>
      <c r="AN40" s="461">
        <f t="shared" si="1"/>
        <v>1.014</v>
      </c>
      <c r="AO40" s="456">
        <f t="shared" si="2"/>
        <v>2.3</v>
      </c>
      <c r="AP40" s="429"/>
      <c r="AQ40" s="93"/>
    </row>
    <row r="41" spans="1:43" s="237" customFormat="1" ht="12" customHeight="1">
      <c r="A41" s="513" t="s">
        <v>361</v>
      </c>
      <c r="B41" s="53" t="s">
        <v>35</v>
      </c>
      <c r="C41" s="53"/>
      <c r="D41" s="53">
        <v>1.9</v>
      </c>
      <c r="E41" s="83" t="s">
        <v>117</v>
      </c>
      <c r="F41" s="70">
        <v>5</v>
      </c>
      <c r="G41" s="353"/>
      <c r="H41" s="738"/>
      <c r="I41" s="738"/>
      <c r="J41" s="738"/>
      <c r="K41" s="739"/>
      <c r="L41" s="738"/>
      <c r="M41" s="738"/>
      <c r="N41" s="739"/>
      <c r="O41" s="738"/>
      <c r="P41" s="738"/>
      <c r="Q41" s="738"/>
      <c r="R41" s="738"/>
      <c r="S41" s="763"/>
      <c r="T41" s="764"/>
      <c r="U41" s="761"/>
      <c r="V41" s="765"/>
      <c r="W41" s="763"/>
      <c r="X41" s="764"/>
      <c r="Y41" s="764"/>
      <c r="Z41" s="766"/>
      <c r="AA41" s="353"/>
      <c r="AB41" s="89"/>
      <c r="AC41" s="89"/>
      <c r="AD41" s="89"/>
      <c r="AE41" s="89" t="s">
        <v>147</v>
      </c>
      <c r="AF41" s="89" t="s">
        <v>147</v>
      </c>
      <c r="AG41" s="89" t="s">
        <v>147</v>
      </c>
      <c r="AH41" s="481" t="s">
        <v>147</v>
      </c>
      <c r="AI41" s="933">
        <v>2</v>
      </c>
      <c r="AJ41" s="89"/>
      <c r="AK41" s="89"/>
      <c r="AL41" s="89"/>
      <c r="AM41" s="459">
        <f t="shared" si="0"/>
        <v>2</v>
      </c>
      <c r="AN41" s="461">
        <f t="shared" si="1"/>
        <v>2</v>
      </c>
      <c r="AO41" s="456">
        <f t="shared" si="2"/>
        <v>2</v>
      </c>
      <c r="AP41" s="429"/>
      <c r="AQ41" s="93"/>
    </row>
    <row r="42" spans="1:43" s="237" customFormat="1" ht="12" customHeight="1">
      <c r="A42" s="513" t="s">
        <v>384</v>
      </c>
      <c r="B42" s="53" t="s">
        <v>35</v>
      </c>
      <c r="C42" s="53"/>
      <c r="D42" s="53"/>
      <c r="E42" s="53"/>
      <c r="F42" s="70"/>
      <c r="G42" s="353">
        <v>79</v>
      </c>
      <c r="H42" s="738">
        <v>48</v>
      </c>
      <c r="I42" s="738">
        <v>49</v>
      </c>
      <c r="J42" s="738">
        <v>27</v>
      </c>
      <c r="K42" s="739">
        <v>43</v>
      </c>
      <c r="L42" s="738">
        <v>52</v>
      </c>
      <c r="M42" s="738">
        <v>59</v>
      </c>
      <c r="N42" s="739">
        <v>25.7</v>
      </c>
      <c r="O42" s="738">
        <v>46.8</v>
      </c>
      <c r="P42" s="747">
        <v>81.6</v>
      </c>
      <c r="Q42" s="738">
        <v>44.3</v>
      </c>
      <c r="R42" s="738">
        <v>30</v>
      </c>
      <c r="S42" s="740">
        <v>76.1</v>
      </c>
      <c r="T42" s="486" t="s">
        <v>110</v>
      </c>
      <c r="U42" s="58">
        <v>10.4</v>
      </c>
      <c r="V42" s="767" t="s">
        <v>110</v>
      </c>
      <c r="W42" s="768">
        <v>11.6</v>
      </c>
      <c r="X42" s="486">
        <v>15.8</v>
      </c>
      <c r="Y42" s="486">
        <v>40</v>
      </c>
      <c r="Z42" s="769"/>
      <c r="AA42" s="353">
        <v>11.8</v>
      </c>
      <c r="AB42" s="89">
        <v>27.1</v>
      </c>
      <c r="AC42" s="89" t="s">
        <v>147</v>
      </c>
      <c r="AD42" s="89">
        <v>21</v>
      </c>
      <c r="AE42" s="89">
        <v>45</v>
      </c>
      <c r="AF42" s="89">
        <v>10</v>
      </c>
      <c r="AG42" s="89">
        <v>8</v>
      </c>
      <c r="AH42" s="89">
        <v>9</v>
      </c>
      <c r="AI42" s="89" t="s">
        <v>365</v>
      </c>
      <c r="AJ42" s="89"/>
      <c r="AK42" s="89"/>
      <c r="AL42" s="89"/>
      <c r="AM42" s="459">
        <f t="shared" si="0"/>
        <v>8</v>
      </c>
      <c r="AN42" s="461">
        <f t="shared" si="1"/>
        <v>18</v>
      </c>
      <c r="AO42" s="456">
        <f t="shared" si="2"/>
        <v>45</v>
      </c>
      <c r="AP42" s="429"/>
      <c r="AQ42" s="93"/>
    </row>
    <row r="43" spans="1:43" s="237" customFormat="1" ht="12" customHeight="1">
      <c r="A43" s="513" t="s">
        <v>387</v>
      </c>
      <c r="B43" s="53" t="s">
        <v>134</v>
      </c>
      <c r="C43" s="53"/>
      <c r="D43" s="53"/>
      <c r="E43" s="53"/>
      <c r="F43" s="70"/>
      <c r="G43" s="353">
        <v>8</v>
      </c>
      <c r="H43" s="770" t="s">
        <v>29</v>
      </c>
      <c r="I43" s="770" t="s">
        <v>29</v>
      </c>
      <c r="J43" s="771" t="s">
        <v>29</v>
      </c>
      <c r="K43" s="772" t="s">
        <v>29</v>
      </c>
      <c r="L43" s="771" t="s">
        <v>20</v>
      </c>
      <c r="M43" s="771" t="s">
        <v>20</v>
      </c>
      <c r="N43" s="772" t="s">
        <v>52</v>
      </c>
      <c r="O43" s="771" t="s">
        <v>41</v>
      </c>
      <c r="P43" s="771" t="s">
        <v>41</v>
      </c>
      <c r="Q43" s="771" t="s">
        <v>41</v>
      </c>
      <c r="R43" s="771" t="s">
        <v>41</v>
      </c>
      <c r="S43" s="773">
        <v>7.75</v>
      </c>
      <c r="T43" s="774">
        <v>7.75</v>
      </c>
      <c r="U43" s="774">
        <v>7.75</v>
      </c>
      <c r="V43" s="775">
        <v>7.75</v>
      </c>
      <c r="W43" s="773">
        <v>7.75</v>
      </c>
      <c r="X43" s="774">
        <v>7.75</v>
      </c>
      <c r="Y43" s="774">
        <v>7.75</v>
      </c>
      <c r="Z43" s="776"/>
      <c r="AA43" s="353" t="s">
        <v>41</v>
      </c>
      <c r="AB43" s="89" t="s">
        <v>41</v>
      </c>
      <c r="AC43" s="89" t="s">
        <v>147</v>
      </c>
      <c r="AD43" s="89" t="s">
        <v>41</v>
      </c>
      <c r="AE43" s="89" t="s">
        <v>41</v>
      </c>
      <c r="AF43" s="89" t="s">
        <v>41</v>
      </c>
      <c r="AG43" s="89" t="s">
        <v>41</v>
      </c>
      <c r="AH43" s="89" t="s">
        <v>41</v>
      </c>
      <c r="AI43" s="89" t="s">
        <v>410</v>
      </c>
      <c r="AJ43" s="89"/>
      <c r="AK43" s="89"/>
      <c r="AL43" s="89"/>
      <c r="AM43" s="459">
        <f t="shared" si="0"/>
        <v>0</v>
      </c>
      <c r="AN43" s="461" t="e">
        <f t="shared" si="1"/>
        <v>#DIV/0!</v>
      </c>
      <c r="AO43" s="456">
        <f t="shared" si="2"/>
        <v>0</v>
      </c>
      <c r="AP43" s="429"/>
      <c r="AQ43" s="93"/>
    </row>
    <row r="44" spans="1:43" s="237" customFormat="1" ht="12" customHeight="1">
      <c r="A44" s="495" t="s">
        <v>42</v>
      </c>
      <c r="B44" s="10"/>
      <c r="C44" s="13"/>
      <c r="D44" s="13"/>
      <c r="E44" s="13"/>
      <c r="F44" s="115"/>
      <c r="G44" s="353"/>
      <c r="H44" s="738"/>
      <c r="I44" s="738"/>
      <c r="J44" s="777"/>
      <c r="K44" s="778"/>
      <c r="L44" s="777"/>
      <c r="M44" s="777"/>
      <c r="N44" s="778"/>
      <c r="O44" s="777"/>
      <c r="P44" s="777"/>
      <c r="Q44" s="777"/>
      <c r="R44" s="777"/>
      <c r="S44" s="779"/>
      <c r="T44" s="561"/>
      <c r="U44" s="561"/>
      <c r="V44" s="780"/>
      <c r="W44" s="561"/>
      <c r="X44" s="561"/>
      <c r="Y44" s="561"/>
      <c r="Z44" s="561"/>
      <c r="AA44" s="353"/>
      <c r="AB44" s="173"/>
      <c r="AC44" s="89" t="s">
        <v>147</v>
      </c>
      <c r="AD44" s="173"/>
      <c r="AE44" s="173"/>
      <c r="AF44" s="173"/>
      <c r="AG44" s="173"/>
      <c r="AH44" s="173"/>
      <c r="AI44" s="173"/>
      <c r="AJ44" s="173"/>
      <c r="AK44" s="173"/>
      <c r="AL44" s="173"/>
      <c r="AM44" s="459"/>
      <c r="AN44" s="461"/>
      <c r="AO44" s="456"/>
      <c r="AP44" s="429"/>
      <c r="AQ44" s="93"/>
    </row>
    <row r="45" spans="1:43" s="237" customFormat="1" ht="12" customHeight="1">
      <c r="A45" s="515" t="s">
        <v>43</v>
      </c>
      <c r="B45" s="53" t="s">
        <v>134</v>
      </c>
      <c r="C45" s="50">
        <v>6000</v>
      </c>
      <c r="D45" s="50"/>
      <c r="E45" s="50"/>
      <c r="F45" s="68"/>
      <c r="G45" s="353"/>
      <c r="H45" s="738" t="s">
        <v>39</v>
      </c>
      <c r="I45" s="738" t="s">
        <v>39</v>
      </c>
      <c r="J45" s="738" t="s">
        <v>39</v>
      </c>
      <c r="K45" s="739" t="s">
        <v>39</v>
      </c>
      <c r="L45" s="738" t="s">
        <v>26</v>
      </c>
      <c r="M45" s="738" t="s">
        <v>26</v>
      </c>
      <c r="N45" s="739" t="s">
        <v>39</v>
      </c>
      <c r="O45" s="738">
        <v>30</v>
      </c>
      <c r="P45" s="738" t="s">
        <v>39</v>
      </c>
      <c r="Q45" s="738" t="s">
        <v>39</v>
      </c>
      <c r="R45" s="738" t="s">
        <v>39</v>
      </c>
      <c r="S45" s="740" t="s">
        <v>39</v>
      </c>
      <c r="T45" s="58" t="s">
        <v>39</v>
      </c>
      <c r="U45" s="58" t="s">
        <v>39</v>
      </c>
      <c r="V45" s="353" t="s">
        <v>39</v>
      </c>
      <c r="W45" s="740" t="s">
        <v>39</v>
      </c>
      <c r="X45" s="58" t="s">
        <v>39</v>
      </c>
      <c r="Y45" s="58" t="s">
        <v>39</v>
      </c>
      <c r="Z45" s="741"/>
      <c r="AA45" s="353" t="s">
        <v>39</v>
      </c>
      <c r="AB45" s="58" t="s">
        <v>39</v>
      </c>
      <c r="AC45" s="89" t="s">
        <v>147</v>
      </c>
      <c r="AD45" s="89" t="s">
        <v>39</v>
      </c>
      <c r="AE45" s="89" t="s">
        <v>39</v>
      </c>
      <c r="AF45" s="89" t="s">
        <v>39</v>
      </c>
      <c r="AG45" s="89" t="s">
        <v>39</v>
      </c>
      <c r="AH45" s="89" t="s">
        <v>39</v>
      </c>
      <c r="AI45" s="89" t="s">
        <v>39</v>
      </c>
      <c r="AJ45" s="89"/>
      <c r="AK45" s="89"/>
      <c r="AL45" s="89"/>
      <c r="AM45" s="459">
        <f t="shared" si="0"/>
        <v>0</v>
      </c>
      <c r="AN45" s="461" t="e">
        <f t="shared" si="1"/>
        <v>#DIV/0!</v>
      </c>
      <c r="AO45" s="456">
        <f t="shared" si="2"/>
        <v>0</v>
      </c>
      <c r="AP45" s="429"/>
      <c r="AQ45" s="93"/>
    </row>
    <row r="46" spans="1:43" s="237" customFormat="1" ht="12" customHeight="1">
      <c r="A46" s="516" t="s">
        <v>137</v>
      </c>
      <c r="B46" s="53" t="s">
        <v>134</v>
      </c>
      <c r="C46" s="50" t="s">
        <v>102</v>
      </c>
      <c r="D46" s="50"/>
      <c r="E46" s="50"/>
      <c r="F46" s="68"/>
      <c r="G46" s="353"/>
      <c r="H46" s="738" t="s">
        <v>40</v>
      </c>
      <c r="I46" s="738">
        <v>210</v>
      </c>
      <c r="J46" s="738" t="s">
        <v>40</v>
      </c>
      <c r="K46" s="739" t="s">
        <v>40</v>
      </c>
      <c r="L46" s="738" t="s">
        <v>28</v>
      </c>
      <c r="M46" s="738">
        <v>0.07</v>
      </c>
      <c r="N46" s="739" t="s">
        <v>40</v>
      </c>
      <c r="O46" s="738">
        <v>180</v>
      </c>
      <c r="P46" s="738">
        <v>100</v>
      </c>
      <c r="Q46" s="738" t="s">
        <v>40</v>
      </c>
      <c r="R46" s="738" t="s">
        <v>39</v>
      </c>
      <c r="S46" s="740">
        <v>190</v>
      </c>
      <c r="T46" s="58">
        <v>250</v>
      </c>
      <c r="U46" s="58" t="s">
        <v>40</v>
      </c>
      <c r="V46" s="781" t="s">
        <v>40</v>
      </c>
      <c r="W46" s="782" t="s">
        <v>40</v>
      </c>
      <c r="X46" s="783" t="s">
        <v>40</v>
      </c>
      <c r="Y46" s="783" t="s">
        <v>40</v>
      </c>
      <c r="Z46" s="784"/>
      <c r="AA46" s="353" t="s">
        <v>40</v>
      </c>
      <c r="AB46" s="783" t="s">
        <v>40</v>
      </c>
      <c r="AC46" s="89" t="s">
        <v>147</v>
      </c>
      <c r="AD46" s="89" t="s">
        <v>40</v>
      </c>
      <c r="AE46" s="89" t="s">
        <v>40</v>
      </c>
      <c r="AF46" s="89" t="s">
        <v>40</v>
      </c>
      <c r="AG46" s="89" t="s">
        <v>40</v>
      </c>
      <c r="AH46" s="89" t="s">
        <v>40</v>
      </c>
      <c r="AI46" s="89" t="s">
        <v>52</v>
      </c>
      <c r="AJ46" s="89"/>
      <c r="AK46" s="89"/>
      <c r="AL46" s="89"/>
      <c r="AM46" s="459">
        <f t="shared" si="0"/>
        <v>0</v>
      </c>
      <c r="AN46" s="461" t="e">
        <f t="shared" si="1"/>
        <v>#DIV/0!</v>
      </c>
      <c r="AO46" s="456">
        <f t="shared" si="2"/>
        <v>0</v>
      </c>
      <c r="AP46" s="429"/>
      <c r="AQ46" s="93"/>
    </row>
    <row r="47" spans="1:43" s="237" customFormat="1" ht="12" customHeight="1">
      <c r="A47" s="516" t="s">
        <v>138</v>
      </c>
      <c r="B47" s="53" t="s">
        <v>134</v>
      </c>
      <c r="C47" s="50"/>
      <c r="D47" s="50"/>
      <c r="E47" s="50"/>
      <c r="F47" s="68"/>
      <c r="G47" s="353"/>
      <c r="H47" s="738" t="s">
        <v>40</v>
      </c>
      <c r="I47" s="738">
        <v>270</v>
      </c>
      <c r="J47" s="738" t="s">
        <v>40</v>
      </c>
      <c r="K47" s="739" t="s">
        <v>40</v>
      </c>
      <c r="L47" s="738" t="s">
        <v>36</v>
      </c>
      <c r="M47" s="738">
        <v>0.1</v>
      </c>
      <c r="N47" s="739" t="s">
        <v>40</v>
      </c>
      <c r="O47" s="738">
        <v>120</v>
      </c>
      <c r="P47" s="738">
        <v>140</v>
      </c>
      <c r="Q47" s="738" t="s">
        <v>40</v>
      </c>
      <c r="R47" s="738" t="s">
        <v>40</v>
      </c>
      <c r="S47" s="740">
        <v>230</v>
      </c>
      <c r="T47" s="58">
        <v>230</v>
      </c>
      <c r="U47" s="58" t="s">
        <v>40</v>
      </c>
      <c r="V47" s="781" t="s">
        <v>40</v>
      </c>
      <c r="W47" s="782" t="s">
        <v>40</v>
      </c>
      <c r="X47" s="783" t="s">
        <v>40</v>
      </c>
      <c r="Y47" s="783" t="s">
        <v>40</v>
      </c>
      <c r="Z47" s="784"/>
      <c r="AA47" s="353">
        <v>180</v>
      </c>
      <c r="AB47" s="783" t="s">
        <v>40</v>
      </c>
      <c r="AC47" s="89" t="s">
        <v>147</v>
      </c>
      <c r="AD47" s="89" t="s">
        <v>40</v>
      </c>
      <c r="AE47" s="89" t="s">
        <v>40</v>
      </c>
      <c r="AF47" s="89" t="s">
        <v>40</v>
      </c>
      <c r="AG47" s="89" t="s">
        <v>40</v>
      </c>
      <c r="AH47" s="89" t="s">
        <v>40</v>
      </c>
      <c r="AI47" s="89" t="s">
        <v>40</v>
      </c>
      <c r="AJ47" s="89"/>
      <c r="AK47" s="89"/>
      <c r="AL47" s="89"/>
      <c r="AM47" s="459">
        <f t="shared" si="0"/>
        <v>0</v>
      </c>
      <c r="AN47" s="461" t="e">
        <f t="shared" si="1"/>
        <v>#DIV/0!</v>
      </c>
      <c r="AO47" s="456">
        <f t="shared" si="2"/>
        <v>0</v>
      </c>
      <c r="AP47" s="429"/>
      <c r="AQ47" s="93"/>
    </row>
    <row r="48" spans="1:43" s="237" customFormat="1" ht="12" customHeight="1">
      <c r="A48" s="516" t="s">
        <v>139</v>
      </c>
      <c r="B48" s="53" t="s">
        <v>134</v>
      </c>
      <c r="C48" s="50"/>
      <c r="D48" s="50"/>
      <c r="E48" s="50"/>
      <c r="F48" s="68"/>
      <c r="G48" s="353"/>
      <c r="H48" s="738" t="s">
        <v>40</v>
      </c>
      <c r="I48" s="738" t="s">
        <v>40</v>
      </c>
      <c r="J48" s="738" t="s">
        <v>40</v>
      </c>
      <c r="K48" s="739" t="s">
        <v>40</v>
      </c>
      <c r="L48" s="738" t="s">
        <v>36</v>
      </c>
      <c r="M48" s="738" t="s">
        <v>36</v>
      </c>
      <c r="N48" s="739" t="s">
        <v>40</v>
      </c>
      <c r="O48" s="738" t="s">
        <v>40</v>
      </c>
      <c r="P48" s="738" t="s">
        <v>40</v>
      </c>
      <c r="Q48" s="738" t="s">
        <v>40</v>
      </c>
      <c r="R48" s="738" t="s">
        <v>40</v>
      </c>
      <c r="S48" s="740" t="s">
        <v>40</v>
      </c>
      <c r="T48" s="58" t="s">
        <v>40</v>
      </c>
      <c r="U48" s="58" t="s">
        <v>40</v>
      </c>
      <c r="V48" s="781" t="s">
        <v>40</v>
      </c>
      <c r="W48" s="782" t="s">
        <v>40</v>
      </c>
      <c r="X48" s="783" t="s">
        <v>40</v>
      </c>
      <c r="Y48" s="783" t="s">
        <v>40</v>
      </c>
      <c r="Z48" s="784"/>
      <c r="AA48" s="353">
        <v>120</v>
      </c>
      <c r="AB48" s="783" t="s">
        <v>40</v>
      </c>
      <c r="AC48" s="89" t="s">
        <v>147</v>
      </c>
      <c r="AD48" s="89" t="s">
        <v>40</v>
      </c>
      <c r="AE48" s="89" t="s">
        <v>40</v>
      </c>
      <c r="AF48" s="89" t="s">
        <v>40</v>
      </c>
      <c r="AG48" s="89" t="s">
        <v>40</v>
      </c>
      <c r="AH48" s="89" t="s">
        <v>40</v>
      </c>
      <c r="AI48" s="89" t="s">
        <v>40</v>
      </c>
      <c r="AJ48" s="89"/>
      <c r="AK48" s="89"/>
      <c r="AL48" s="89"/>
      <c r="AM48" s="459">
        <f t="shared" si="0"/>
        <v>0</v>
      </c>
      <c r="AN48" s="461" t="e">
        <f t="shared" si="1"/>
        <v>#DIV/0!</v>
      </c>
      <c r="AO48" s="456">
        <f t="shared" si="2"/>
        <v>0</v>
      </c>
      <c r="AP48" s="429"/>
      <c r="AQ48" s="93"/>
    </row>
    <row r="49" spans="1:43" s="237" customFormat="1" ht="12" customHeight="1">
      <c r="A49" s="516" t="s">
        <v>299</v>
      </c>
      <c r="B49" s="53" t="s">
        <v>134</v>
      </c>
      <c r="C49" s="848"/>
      <c r="D49" s="848" t="s">
        <v>143</v>
      </c>
      <c r="E49" s="848"/>
      <c r="F49" s="68"/>
      <c r="G49" s="353"/>
      <c r="H49" s="777"/>
      <c r="I49" s="777"/>
      <c r="J49" s="785"/>
      <c r="K49" s="786"/>
      <c r="L49" s="787"/>
      <c r="M49" s="787"/>
      <c r="N49" s="786"/>
      <c r="O49" s="788">
        <v>300</v>
      </c>
      <c r="P49" s="788">
        <v>240</v>
      </c>
      <c r="Q49" s="785" t="s">
        <v>40</v>
      </c>
      <c r="R49" s="785" t="s">
        <v>40</v>
      </c>
      <c r="S49" s="789">
        <v>480</v>
      </c>
      <c r="T49" s="790">
        <v>540</v>
      </c>
      <c r="U49" s="783">
        <v>160</v>
      </c>
      <c r="V49" s="781">
        <v>160</v>
      </c>
      <c r="W49" s="782">
        <v>160</v>
      </c>
      <c r="X49" s="783">
        <v>160</v>
      </c>
      <c r="Y49" s="783">
        <v>160</v>
      </c>
      <c r="Z49" s="784"/>
      <c r="AA49" s="353">
        <v>300</v>
      </c>
      <c r="AB49" s="89" t="s">
        <v>40</v>
      </c>
      <c r="AC49" s="89" t="s">
        <v>147</v>
      </c>
      <c r="AD49" s="89" t="s">
        <v>40</v>
      </c>
      <c r="AE49" s="89" t="s">
        <v>40</v>
      </c>
      <c r="AF49" s="89" t="s">
        <v>40</v>
      </c>
      <c r="AG49" s="89" t="s">
        <v>40</v>
      </c>
      <c r="AH49" s="89" t="s">
        <v>40</v>
      </c>
      <c r="AI49" s="89" t="s">
        <v>40</v>
      </c>
      <c r="AJ49" s="89"/>
      <c r="AK49" s="89"/>
      <c r="AL49" s="89"/>
      <c r="AM49" s="459">
        <f t="shared" si="0"/>
        <v>0</v>
      </c>
      <c r="AN49" s="461" t="e">
        <f t="shared" si="1"/>
        <v>#DIV/0!</v>
      </c>
      <c r="AO49" s="456">
        <f t="shared" si="2"/>
        <v>0</v>
      </c>
      <c r="AP49" s="429"/>
      <c r="AQ49" s="93"/>
    </row>
    <row r="50" spans="1:43" s="237" customFormat="1" ht="12" customHeight="1">
      <c r="A50" s="513" t="s">
        <v>38</v>
      </c>
      <c r="B50" s="53" t="s">
        <v>35</v>
      </c>
      <c r="C50" s="53"/>
      <c r="D50" s="53">
        <v>0.32</v>
      </c>
      <c r="E50" s="53"/>
      <c r="F50" s="70"/>
      <c r="G50" s="353">
        <v>0.32</v>
      </c>
      <c r="H50" s="738" t="s">
        <v>28</v>
      </c>
      <c r="I50" s="738" t="s">
        <v>28</v>
      </c>
      <c r="J50" s="738" t="s">
        <v>28</v>
      </c>
      <c r="K50" s="739" t="s">
        <v>28</v>
      </c>
      <c r="L50" s="738" t="s">
        <v>36</v>
      </c>
      <c r="M50" s="738">
        <v>0.31</v>
      </c>
      <c r="N50" s="739" t="s">
        <v>28</v>
      </c>
      <c r="O50" s="738" t="s">
        <v>28</v>
      </c>
      <c r="P50" s="738" t="s">
        <v>28</v>
      </c>
      <c r="Q50" s="738" t="s">
        <v>28</v>
      </c>
      <c r="R50" s="738" t="s">
        <v>28</v>
      </c>
      <c r="S50" s="740" t="s">
        <v>28</v>
      </c>
      <c r="T50" s="58" t="s">
        <v>28</v>
      </c>
      <c r="U50" s="58" t="s">
        <v>28</v>
      </c>
      <c r="V50" s="353" t="s">
        <v>28</v>
      </c>
      <c r="W50" s="740" t="s">
        <v>28</v>
      </c>
      <c r="X50" s="58" t="s">
        <v>28</v>
      </c>
      <c r="Y50" s="58" t="s">
        <v>28</v>
      </c>
      <c r="Z50" s="741"/>
      <c r="AA50" s="353" t="s">
        <v>28</v>
      </c>
      <c r="AB50" s="89" t="s">
        <v>28</v>
      </c>
      <c r="AC50" s="89" t="s">
        <v>147</v>
      </c>
      <c r="AD50" s="89" t="s">
        <v>28</v>
      </c>
      <c r="AE50" s="89" t="s">
        <v>28</v>
      </c>
      <c r="AF50" s="89" t="s">
        <v>28</v>
      </c>
      <c r="AG50" s="89" t="s">
        <v>41</v>
      </c>
      <c r="AH50" s="89" t="s">
        <v>28</v>
      </c>
      <c r="AI50" s="89" t="s">
        <v>28</v>
      </c>
      <c r="AJ50" s="89"/>
      <c r="AK50" s="89"/>
      <c r="AL50" s="89"/>
      <c r="AM50" s="459">
        <f t="shared" si="0"/>
        <v>0</v>
      </c>
      <c r="AN50" s="461" t="e">
        <f t="shared" si="1"/>
        <v>#DIV/0!</v>
      </c>
      <c r="AO50" s="456">
        <f t="shared" si="2"/>
        <v>0</v>
      </c>
      <c r="AP50" s="429"/>
      <c r="AQ50" s="93"/>
    </row>
    <row r="51" spans="1:43" s="237" customFormat="1" ht="12" customHeight="1">
      <c r="A51" s="361" t="s">
        <v>425</v>
      </c>
      <c r="B51" s="50" t="s">
        <v>35</v>
      </c>
      <c r="C51" s="50"/>
      <c r="D51" s="50">
        <v>0.008</v>
      </c>
      <c r="E51" s="50" t="s">
        <v>120</v>
      </c>
      <c r="F51" s="312"/>
      <c r="G51" s="456"/>
      <c r="H51" s="759" t="s">
        <v>21</v>
      </c>
      <c r="I51" s="759" t="s">
        <v>21</v>
      </c>
      <c r="J51" s="759">
        <v>0.007</v>
      </c>
      <c r="K51" s="760" t="s">
        <v>21</v>
      </c>
      <c r="L51" s="759">
        <v>0.025</v>
      </c>
      <c r="M51" s="759" t="s">
        <v>48</v>
      </c>
      <c r="N51" s="760">
        <v>0.057</v>
      </c>
      <c r="O51" s="759">
        <v>0.009</v>
      </c>
      <c r="P51" s="759">
        <v>0.008</v>
      </c>
      <c r="Q51" s="759">
        <v>0.025</v>
      </c>
      <c r="R51" s="759">
        <v>0.006</v>
      </c>
      <c r="S51" s="742">
        <v>0.013</v>
      </c>
      <c r="T51" s="743">
        <v>0.017</v>
      </c>
      <c r="U51" s="58" t="s">
        <v>48</v>
      </c>
      <c r="V51" s="744">
        <v>0.054</v>
      </c>
      <c r="W51" s="742">
        <v>0.067</v>
      </c>
      <c r="X51" s="743">
        <v>0.029</v>
      </c>
      <c r="Y51" s="743">
        <v>0.012</v>
      </c>
      <c r="Z51" s="745"/>
      <c r="AA51" s="741"/>
      <c r="AB51" s="741"/>
      <c r="AC51" s="435" t="s">
        <v>147</v>
      </c>
      <c r="AD51" s="89"/>
      <c r="AE51" s="435" t="s">
        <v>147</v>
      </c>
      <c r="AF51" s="435" t="s">
        <v>147</v>
      </c>
      <c r="AG51" s="89" t="s">
        <v>48</v>
      </c>
      <c r="AH51" s="89">
        <v>0.008</v>
      </c>
      <c r="AI51" s="435" t="s">
        <v>367</v>
      </c>
      <c r="AJ51" s="89"/>
      <c r="AK51" s="89"/>
      <c r="AL51" s="791"/>
      <c r="AM51" s="459">
        <f t="shared" si="0"/>
        <v>0.008</v>
      </c>
      <c r="AN51" s="461">
        <f t="shared" si="1"/>
        <v>0.008</v>
      </c>
      <c r="AO51" s="456">
        <f t="shared" si="2"/>
        <v>0.008</v>
      </c>
      <c r="AP51" s="429"/>
      <c r="AQ51" s="93"/>
    </row>
    <row r="52" spans="1:43" s="237" customFormat="1" ht="12" customHeight="1" thickBot="1">
      <c r="A52" s="835" t="s">
        <v>369</v>
      </c>
      <c r="B52" s="837" t="s">
        <v>35</v>
      </c>
      <c r="C52" s="837"/>
      <c r="D52" s="837">
        <v>0.008</v>
      </c>
      <c r="E52" s="837" t="s">
        <v>120</v>
      </c>
      <c r="F52" s="120"/>
      <c r="G52" s="867"/>
      <c r="H52" s="738"/>
      <c r="I52" s="738"/>
      <c r="J52" s="738"/>
      <c r="K52" s="739"/>
      <c r="L52" s="738"/>
      <c r="M52" s="738"/>
      <c r="N52" s="739"/>
      <c r="O52" s="738"/>
      <c r="P52" s="738"/>
      <c r="Q52" s="738"/>
      <c r="R52" s="738"/>
      <c r="S52" s="926"/>
      <c r="T52" s="927"/>
      <c r="U52" s="928"/>
      <c r="V52" s="929"/>
      <c r="W52" s="926"/>
      <c r="X52" s="927"/>
      <c r="Y52" s="927"/>
      <c r="Z52" s="930"/>
      <c r="AA52" s="931"/>
      <c r="AB52" s="931"/>
      <c r="AC52" s="435"/>
      <c r="AD52" s="173"/>
      <c r="AE52" s="173" t="s">
        <v>147</v>
      </c>
      <c r="AF52" s="173" t="s">
        <v>147</v>
      </c>
      <c r="AG52" s="872" t="s">
        <v>147</v>
      </c>
      <c r="AH52" s="872" t="s">
        <v>147</v>
      </c>
      <c r="AI52" s="173" t="s">
        <v>367</v>
      </c>
      <c r="AJ52" s="872"/>
      <c r="AK52" s="872"/>
      <c r="AL52" s="932"/>
      <c r="AM52" s="459">
        <f t="shared" si="0"/>
        <v>0</v>
      </c>
      <c r="AN52" s="461" t="e">
        <f t="shared" si="1"/>
        <v>#DIV/0!</v>
      </c>
      <c r="AO52" s="456">
        <f t="shared" si="2"/>
        <v>0</v>
      </c>
      <c r="AP52" s="429"/>
      <c r="AQ52" s="93"/>
    </row>
    <row r="53" spans="1:43" s="161" customFormat="1" ht="4.5" customHeight="1">
      <c r="A53" s="159"/>
      <c r="B53" s="158"/>
      <c r="C53" s="158"/>
      <c r="D53" s="158"/>
      <c r="E53" s="158"/>
      <c r="F53" s="158"/>
      <c r="G53" s="158"/>
      <c r="H53" s="158"/>
      <c r="I53" s="158"/>
      <c r="J53" s="15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235"/>
      <c r="W53" s="235"/>
      <c r="X53" s="235"/>
      <c r="Y53" s="235"/>
      <c r="Z53" s="235"/>
      <c r="AA53" s="235"/>
      <c r="AB53" s="235"/>
      <c r="AC53" s="235"/>
      <c r="AD53" s="792"/>
      <c r="AE53" s="792"/>
      <c r="AF53" s="792"/>
      <c r="AG53" s="235"/>
      <c r="AH53" s="792"/>
      <c r="AI53" s="792"/>
      <c r="AJ53" s="235"/>
      <c r="AK53" s="235"/>
      <c r="AL53" s="235"/>
      <c r="AM53" s="793"/>
      <c r="AN53" s="794"/>
      <c r="AQ53" s="7"/>
    </row>
    <row r="54" spans="1:40" ht="12" customHeight="1">
      <c r="A54" s="795" t="s">
        <v>111</v>
      </c>
      <c r="B54" s="18"/>
      <c r="C54" s="18"/>
      <c r="D54" s="18"/>
      <c r="E54" s="18"/>
      <c r="F54" s="18"/>
      <c r="G54" s="18"/>
      <c r="H54" s="18"/>
      <c r="I54" s="18"/>
      <c r="J54" s="18"/>
      <c r="K54" s="11"/>
      <c r="L54" s="11"/>
      <c r="M54" s="11"/>
      <c r="N54" s="11"/>
      <c r="O54" s="11"/>
      <c r="P54" s="796"/>
      <c r="Q54" s="797"/>
      <c r="R54" s="797"/>
      <c r="S54" s="797"/>
      <c r="T54" s="797"/>
      <c r="U54" s="797"/>
      <c r="V54" s="24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8"/>
      <c r="AN54" s="26"/>
    </row>
    <row r="55" spans="1:40" ht="12" customHeight="1" hidden="1">
      <c r="A55" s="11" t="s">
        <v>49</v>
      </c>
      <c r="B55" s="18"/>
      <c r="C55" s="18"/>
      <c r="D55" s="18"/>
      <c r="E55" s="18"/>
      <c r="F55" s="18"/>
      <c r="G55" s="18"/>
      <c r="H55" s="18"/>
      <c r="I55" s="18"/>
      <c r="J55" s="18"/>
      <c r="K55" s="11"/>
      <c r="L55" s="11"/>
      <c r="M55" s="11"/>
      <c r="N55" s="11"/>
      <c r="O55" s="11"/>
      <c r="P55" s="796"/>
      <c r="Q55" s="797"/>
      <c r="R55" s="797"/>
      <c r="S55" s="797"/>
      <c r="T55" s="797"/>
      <c r="U55" s="797"/>
      <c r="V55" s="24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8"/>
      <c r="AN55" s="26"/>
    </row>
    <row r="56" spans="1:40" ht="12" customHeight="1">
      <c r="A56" s="519" t="s">
        <v>112</v>
      </c>
      <c r="B56" s="18"/>
      <c r="C56" s="18"/>
      <c r="D56" s="18"/>
      <c r="E56" s="18"/>
      <c r="F56" s="18"/>
      <c r="G56" s="18"/>
      <c r="H56" s="18"/>
      <c r="I56" s="18"/>
      <c r="J56" s="18"/>
      <c r="K56" s="11"/>
      <c r="L56" s="11"/>
      <c r="M56" s="11"/>
      <c r="N56" s="11"/>
      <c r="O56" s="11"/>
      <c r="P56" s="796"/>
      <c r="Q56" s="797"/>
      <c r="R56" s="797"/>
      <c r="S56" s="797"/>
      <c r="T56" s="797"/>
      <c r="U56" s="797"/>
      <c r="V56" s="24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8"/>
      <c r="AN56" s="26"/>
    </row>
    <row r="57" spans="1:40" ht="12" customHeight="1">
      <c r="A57" s="520" t="s">
        <v>279</v>
      </c>
      <c r="B57" s="18"/>
      <c r="C57" s="18"/>
      <c r="D57" s="18"/>
      <c r="E57" s="18"/>
      <c r="F57" s="18"/>
      <c r="G57" s="18"/>
      <c r="H57" s="18"/>
      <c r="I57" s="18"/>
      <c r="J57" s="18"/>
      <c r="K57" s="11"/>
      <c r="L57" s="11"/>
      <c r="M57" s="11"/>
      <c r="N57" s="11"/>
      <c r="O57" s="11"/>
      <c r="P57" s="3"/>
      <c r="Q57" s="3"/>
      <c r="R57" s="3"/>
      <c r="S57" s="3"/>
      <c r="T57" s="3"/>
      <c r="U57" s="3"/>
      <c r="V57" s="245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18"/>
      <c r="AN57" s="26"/>
    </row>
    <row r="58" spans="1:40" ht="12" customHeight="1">
      <c r="A58" s="521" t="s">
        <v>280</v>
      </c>
      <c r="B58" s="18"/>
      <c r="C58" s="18"/>
      <c r="D58" s="18"/>
      <c r="E58" s="18"/>
      <c r="F58" s="18"/>
      <c r="G58" s="18"/>
      <c r="H58" s="18"/>
      <c r="I58" s="18"/>
      <c r="J58" s="18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207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18"/>
      <c r="AN58" s="26"/>
    </row>
    <row r="59" spans="1:40" ht="12" customHeight="1">
      <c r="A59" s="522" t="s">
        <v>281</v>
      </c>
      <c r="B59" s="18"/>
      <c r="C59" s="18"/>
      <c r="D59" s="18"/>
      <c r="E59" s="18"/>
      <c r="F59" s="18"/>
      <c r="G59" s="18"/>
      <c r="H59" s="18"/>
      <c r="I59" s="18"/>
      <c r="J59" s="18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207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18"/>
      <c r="AN59" s="26"/>
    </row>
    <row r="60" spans="1:40" ht="12" customHeight="1">
      <c r="A60" s="522" t="s">
        <v>282</v>
      </c>
      <c r="B60" s="18"/>
      <c r="C60" s="18"/>
      <c r="D60" s="18"/>
      <c r="E60" s="18"/>
      <c r="F60" s="18"/>
      <c r="G60" s="18"/>
      <c r="H60" s="18"/>
      <c r="I60" s="18"/>
      <c r="J60" s="18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207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18"/>
      <c r="AN60" s="26"/>
    </row>
    <row r="61" spans="1:39" s="161" customFormat="1" ht="14.25">
      <c r="A61" s="522" t="s">
        <v>300</v>
      </c>
      <c r="B61" s="18"/>
      <c r="C61" s="18"/>
      <c r="D61" s="158"/>
      <c r="E61" s="158"/>
      <c r="F61" s="158"/>
      <c r="G61" s="158"/>
      <c r="H61" s="158"/>
      <c r="I61" s="158"/>
      <c r="J61" s="158"/>
      <c r="K61" s="159"/>
      <c r="L61" s="159"/>
      <c r="M61" s="159"/>
      <c r="N61" s="159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160"/>
    </row>
    <row r="62" spans="1:40" s="246" customFormat="1" ht="14.25">
      <c r="A62" s="523" t="s">
        <v>301</v>
      </c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235"/>
      <c r="W62" s="235"/>
      <c r="X62" s="235"/>
      <c r="Y62" s="235"/>
      <c r="Z62" s="235"/>
      <c r="AA62" s="508"/>
      <c r="AB62" s="508"/>
      <c r="AC62" s="508"/>
      <c r="AD62" s="508"/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</row>
    <row r="63" spans="1:40" s="246" customFormat="1" ht="12.75">
      <c r="A63" s="524" t="s">
        <v>103</v>
      </c>
      <c r="B63" s="509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09"/>
      <c r="T63" s="509"/>
      <c r="U63" s="509"/>
      <c r="V63" s="235"/>
      <c r="W63" s="235"/>
      <c r="X63" s="235"/>
      <c r="Y63" s="235"/>
      <c r="Z63" s="235"/>
      <c r="AA63" s="509"/>
      <c r="AB63" s="509"/>
      <c r="AC63" s="509"/>
      <c r="AD63" s="509"/>
      <c r="AE63" s="509"/>
      <c r="AF63" s="509"/>
      <c r="AG63" s="509"/>
      <c r="AH63" s="509"/>
      <c r="AI63" s="509"/>
      <c r="AJ63" s="509"/>
      <c r="AK63" s="509"/>
      <c r="AL63" s="509"/>
      <c r="AM63" s="509"/>
      <c r="AN63" s="509"/>
    </row>
    <row r="64" spans="1:40" ht="12.75">
      <c r="A64" s="523" t="s">
        <v>140</v>
      </c>
      <c r="B64" s="18"/>
      <c r="C64" s="18"/>
      <c r="D64" s="18"/>
      <c r="E64" s="18"/>
      <c r="F64" s="18"/>
      <c r="G64" s="18"/>
      <c r="H64" s="18"/>
      <c r="I64" s="18"/>
      <c r="J64" s="18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207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18"/>
      <c r="AN64" s="26"/>
    </row>
    <row r="65" spans="1:40" ht="12.75">
      <c r="A65" s="11" t="s">
        <v>255</v>
      </c>
      <c r="B65" s="18"/>
      <c r="C65" s="18"/>
      <c r="D65" s="18"/>
      <c r="E65" s="18"/>
      <c r="F65" s="18"/>
      <c r="G65" s="18"/>
      <c r="H65" s="18"/>
      <c r="I65" s="18"/>
      <c r="J65" s="18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07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18"/>
      <c r="AN65" s="26"/>
    </row>
    <row r="66" spans="1:40" ht="12.75">
      <c r="A66" s="11" t="s">
        <v>284</v>
      </c>
      <c r="B66" s="18"/>
      <c r="C66" s="18"/>
      <c r="D66" s="18"/>
      <c r="E66" s="18"/>
      <c r="F66" s="18"/>
      <c r="G66" s="18"/>
      <c r="H66" s="18"/>
      <c r="I66" s="18"/>
      <c r="J66" s="18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207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18"/>
      <c r="AN66" s="26"/>
    </row>
    <row r="67" spans="1:40" ht="12" customHeight="1">
      <c r="A67" s="11" t="s">
        <v>285</v>
      </c>
      <c r="B67" s="18"/>
      <c r="C67" s="18"/>
      <c r="D67" s="18"/>
      <c r="E67" s="18"/>
      <c r="F67" s="18"/>
      <c r="G67" s="18"/>
      <c r="H67" s="18"/>
      <c r="I67" s="18"/>
      <c r="J67" s="18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207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18"/>
      <c r="AN67" s="26"/>
    </row>
    <row r="68" spans="1:40" ht="12" customHeight="1">
      <c r="A68" s="11" t="s">
        <v>145</v>
      </c>
      <c r="B68" s="18"/>
      <c r="C68" s="18"/>
      <c r="D68" s="18"/>
      <c r="E68" s="18"/>
      <c r="F68" s="18"/>
      <c r="G68" s="18"/>
      <c r="H68" s="18"/>
      <c r="I68" s="18"/>
      <c r="J68" s="18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207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18"/>
      <c r="AN68" s="26"/>
    </row>
    <row r="69" spans="1:40" ht="12" customHeight="1">
      <c r="A69" s="207" t="s">
        <v>146</v>
      </c>
      <c r="B69" s="246"/>
      <c r="C69" s="246"/>
      <c r="D69" s="246"/>
      <c r="E69" s="18"/>
      <c r="F69" s="18"/>
      <c r="G69" s="18"/>
      <c r="H69" s="18"/>
      <c r="I69" s="18"/>
      <c r="J69" s="18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207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18"/>
      <c r="AN69" s="26"/>
    </row>
    <row r="70" spans="1:40" ht="12" customHeight="1">
      <c r="A70" s="11" t="s">
        <v>144</v>
      </c>
      <c r="B70" s="18"/>
      <c r="C70" s="18"/>
      <c r="D70" s="18"/>
      <c r="E70" s="18"/>
      <c r="F70" s="18"/>
      <c r="G70" s="18"/>
      <c r="H70" s="18"/>
      <c r="I70" s="18"/>
      <c r="J70" s="18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207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18"/>
      <c r="AN70" s="26"/>
    </row>
    <row r="71" spans="1:40" ht="12" customHeight="1">
      <c r="A71" s="11" t="s">
        <v>148</v>
      </c>
      <c r="B71" s="18"/>
      <c r="C71" s="18"/>
      <c r="D71" s="18"/>
      <c r="E71" s="18"/>
      <c r="F71" s="18"/>
      <c r="G71" s="18"/>
      <c r="H71" s="18"/>
      <c r="I71" s="18"/>
      <c r="J71" s="1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207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18"/>
      <c r="AN71" s="26"/>
    </row>
    <row r="72" spans="1:40" ht="12" customHeight="1">
      <c r="A72" s="11" t="s">
        <v>167</v>
      </c>
      <c r="B72" s="18"/>
      <c r="C72" s="18"/>
      <c r="D72" s="18"/>
      <c r="E72" s="18"/>
      <c r="F72" s="18"/>
      <c r="G72" s="18"/>
      <c r="H72" s="18"/>
      <c r="I72" s="18"/>
      <c r="J72" s="1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207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18"/>
      <c r="AN72" s="26"/>
    </row>
    <row r="73" spans="1:40" ht="12" customHeight="1">
      <c r="A73" s="11" t="s">
        <v>168</v>
      </c>
      <c r="B73" s="18"/>
      <c r="C73" s="18"/>
      <c r="D73" s="18"/>
      <c r="E73" s="18"/>
      <c r="F73" s="18"/>
      <c r="G73" s="18"/>
      <c r="H73" s="18"/>
      <c r="I73" s="18"/>
      <c r="J73" s="1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207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18"/>
      <c r="AN73" s="26"/>
    </row>
    <row r="74" spans="1:40" ht="12" customHeight="1">
      <c r="A74" s="11" t="s">
        <v>321</v>
      </c>
      <c r="B74" s="18"/>
      <c r="C74" s="18"/>
      <c r="D74" s="18"/>
      <c r="E74" s="18"/>
      <c r="F74" s="18"/>
      <c r="G74" s="18"/>
      <c r="H74" s="18"/>
      <c r="I74" s="18"/>
      <c r="J74" s="1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207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18"/>
      <c r="AN74" s="26"/>
    </row>
    <row r="75" spans="1:40" ht="12" customHeight="1">
      <c r="A75" s="11" t="s">
        <v>322</v>
      </c>
      <c r="B75" s="18"/>
      <c r="C75" s="18"/>
      <c r="D75" s="18"/>
      <c r="E75" s="18"/>
      <c r="F75" s="18"/>
      <c r="G75" s="18"/>
      <c r="H75" s="18"/>
      <c r="I75" s="18"/>
      <c r="J75" s="1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207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18"/>
      <c r="AN75" s="26"/>
    </row>
    <row r="76" spans="1:40" ht="12" customHeight="1">
      <c r="A76" s="11" t="s">
        <v>323</v>
      </c>
      <c r="B76" s="18"/>
      <c r="C76" s="18"/>
      <c r="D76" s="18"/>
      <c r="E76" s="18"/>
      <c r="F76" s="18"/>
      <c r="G76" s="18"/>
      <c r="H76" s="18"/>
      <c r="I76" s="18"/>
      <c r="J76" s="1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207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18"/>
      <c r="AN76" s="26"/>
    </row>
    <row r="77" spans="1:40" ht="12" customHeight="1">
      <c r="A77" s="11" t="s">
        <v>325</v>
      </c>
      <c r="B77" s="18"/>
      <c r="C77" s="18"/>
      <c r="D77" s="18"/>
      <c r="E77" s="18"/>
      <c r="F77" s="18"/>
      <c r="G77" s="18"/>
      <c r="H77" s="18"/>
      <c r="I77" s="18"/>
      <c r="J77" s="1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207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18"/>
      <c r="AN77" s="26"/>
    </row>
    <row r="78" spans="1:40" ht="12.75">
      <c r="A78" s="11"/>
      <c r="B78" s="18"/>
      <c r="C78" s="18"/>
      <c r="D78" s="18"/>
      <c r="E78" s="18"/>
      <c r="F78" s="18"/>
      <c r="G78" s="18"/>
      <c r="H78" s="18"/>
      <c r="I78" s="18"/>
      <c r="J78" s="1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207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18"/>
      <c r="AN78" s="26"/>
    </row>
    <row r="79" spans="1:40" ht="12.75">
      <c r="A79" s="11"/>
      <c r="B79" s="18"/>
      <c r="C79" s="18"/>
      <c r="D79" s="18"/>
      <c r="E79" s="18"/>
      <c r="F79" s="18"/>
      <c r="G79" s="18"/>
      <c r="H79" s="18"/>
      <c r="I79" s="18"/>
      <c r="J79" s="1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207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18"/>
      <c r="AN79" s="26"/>
    </row>
    <row r="80" spans="1:40" ht="12.75">
      <c r="A80" s="11"/>
      <c r="B80" s="18"/>
      <c r="C80" s="18"/>
      <c r="D80" s="18"/>
      <c r="E80" s="18"/>
      <c r="F80" s="18"/>
      <c r="G80" s="18"/>
      <c r="H80" s="18"/>
      <c r="I80" s="18"/>
      <c r="J80" s="18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207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18"/>
      <c r="AN80" s="26"/>
    </row>
    <row r="81" spans="1:40" ht="12.75">
      <c r="A81" s="11"/>
      <c r="B81" s="18"/>
      <c r="C81" s="18"/>
      <c r="D81" s="18"/>
      <c r="E81" s="18"/>
      <c r="F81" s="18"/>
      <c r="G81" s="18"/>
      <c r="H81" s="18"/>
      <c r="I81" s="18"/>
      <c r="J81" s="18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207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18"/>
      <c r="AN81" s="26"/>
    </row>
    <row r="82" spans="1:40" ht="12.75">
      <c r="A82" s="11"/>
      <c r="B82" s="18"/>
      <c r="C82" s="18"/>
      <c r="D82" s="18"/>
      <c r="E82" s="18"/>
      <c r="F82" s="18"/>
      <c r="G82" s="18"/>
      <c r="H82" s="18"/>
      <c r="I82" s="18"/>
      <c r="J82" s="18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207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18"/>
      <c r="AN82" s="26"/>
    </row>
    <row r="83" spans="1:40" ht="12.75">
      <c r="A83" s="11"/>
      <c r="B83" s="18"/>
      <c r="C83" s="18"/>
      <c r="D83" s="18"/>
      <c r="E83" s="18"/>
      <c r="F83" s="18"/>
      <c r="G83" s="18"/>
      <c r="H83" s="18"/>
      <c r="I83" s="18"/>
      <c r="J83" s="18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207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18"/>
      <c r="AN83" s="26"/>
    </row>
    <row r="84" spans="1:40" ht="12.75">
      <c r="A84" s="11"/>
      <c r="B84" s="18"/>
      <c r="C84" s="18"/>
      <c r="D84" s="18"/>
      <c r="E84" s="18"/>
      <c r="F84" s="18"/>
      <c r="G84" s="18"/>
      <c r="H84" s="18"/>
      <c r="I84" s="18"/>
      <c r="J84" s="18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207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18"/>
      <c r="AN84" s="26"/>
    </row>
    <row r="85" spans="1:40" ht="12.75">
      <c r="A85" s="11"/>
      <c r="B85" s="18"/>
      <c r="C85" s="18"/>
      <c r="D85" s="18"/>
      <c r="E85" s="18"/>
      <c r="F85" s="18"/>
      <c r="G85" s="18"/>
      <c r="H85" s="18"/>
      <c r="I85" s="18"/>
      <c r="J85" s="18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207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18"/>
      <c r="AN85" s="26"/>
    </row>
    <row r="86" spans="1:40" ht="12.75">
      <c r="A86" s="11"/>
      <c r="B86" s="18"/>
      <c r="C86" s="18"/>
      <c r="D86" s="18"/>
      <c r="E86" s="18"/>
      <c r="F86" s="18"/>
      <c r="G86" s="18"/>
      <c r="H86" s="18"/>
      <c r="I86" s="18"/>
      <c r="J86" s="18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207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18"/>
      <c r="AN86" s="26"/>
    </row>
    <row r="87" spans="1:40" ht="12.75">
      <c r="A87" s="11"/>
      <c r="B87" s="18"/>
      <c r="C87" s="18"/>
      <c r="D87" s="18"/>
      <c r="E87" s="18"/>
      <c r="F87" s="18"/>
      <c r="G87" s="18"/>
      <c r="H87" s="18"/>
      <c r="I87" s="18"/>
      <c r="J87" s="18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207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18"/>
      <c r="AN87" s="26"/>
    </row>
    <row r="88" spans="1:40" ht="12.75">
      <c r="A88" s="11"/>
      <c r="B88" s="18"/>
      <c r="C88" s="18"/>
      <c r="D88" s="18"/>
      <c r="E88" s="18"/>
      <c r="F88" s="18"/>
      <c r="G88" s="18"/>
      <c r="H88" s="18"/>
      <c r="I88" s="18"/>
      <c r="J88" s="18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207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18"/>
      <c r="AN88" s="26"/>
    </row>
    <row r="89" spans="1:40" ht="12.75">
      <c r="A89" s="11"/>
      <c r="B89" s="18"/>
      <c r="C89" s="18"/>
      <c r="D89" s="18"/>
      <c r="E89" s="18"/>
      <c r="F89" s="18"/>
      <c r="G89" s="18"/>
      <c r="H89" s="18"/>
      <c r="I89" s="18"/>
      <c r="J89" s="18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207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18"/>
      <c r="AN89" s="26"/>
    </row>
    <row r="90" spans="1:40" ht="12.75">
      <c r="A90" s="11"/>
      <c r="B90" s="18"/>
      <c r="C90" s="18"/>
      <c r="D90" s="18"/>
      <c r="E90" s="18"/>
      <c r="F90" s="18"/>
      <c r="G90" s="18"/>
      <c r="H90" s="18"/>
      <c r="I90" s="18"/>
      <c r="J90" s="18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207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18"/>
      <c r="AN90" s="26"/>
    </row>
    <row r="91" spans="1:40" ht="12.75">
      <c r="A91" s="11"/>
      <c r="B91" s="18"/>
      <c r="C91" s="18"/>
      <c r="D91" s="18"/>
      <c r="E91" s="18"/>
      <c r="F91" s="18"/>
      <c r="G91" s="18"/>
      <c r="H91" s="18"/>
      <c r="I91" s="18"/>
      <c r="J91" s="18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207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18"/>
      <c r="AN91" s="26"/>
    </row>
    <row r="92" spans="1:40" ht="12.75">
      <c r="A92" s="11"/>
      <c r="B92" s="18"/>
      <c r="C92" s="18"/>
      <c r="D92" s="18"/>
      <c r="E92" s="18"/>
      <c r="F92" s="18"/>
      <c r="G92" s="18"/>
      <c r="H92" s="18"/>
      <c r="I92" s="18"/>
      <c r="J92" s="18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207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18"/>
      <c r="AN92" s="26"/>
    </row>
    <row r="93" spans="1:40" ht="12.75">
      <c r="A93" s="11"/>
      <c r="B93" s="18"/>
      <c r="C93" s="18"/>
      <c r="D93" s="18"/>
      <c r="E93" s="18"/>
      <c r="F93" s="18"/>
      <c r="G93" s="18"/>
      <c r="H93" s="18"/>
      <c r="I93" s="18"/>
      <c r="J93" s="18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207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18"/>
      <c r="AN93" s="26"/>
    </row>
    <row r="94" spans="1:40" ht="12.75">
      <c r="A94" s="11"/>
      <c r="B94" s="18"/>
      <c r="C94" s="18"/>
      <c r="D94" s="18"/>
      <c r="E94" s="18"/>
      <c r="F94" s="18"/>
      <c r="G94" s="18"/>
      <c r="H94" s="18"/>
      <c r="I94" s="18"/>
      <c r="J94" s="18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207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18"/>
      <c r="AN94" s="26"/>
    </row>
    <row r="95" spans="1:40" ht="12.75">
      <c r="A95" s="11"/>
      <c r="B95" s="18"/>
      <c r="C95" s="18"/>
      <c r="D95" s="18"/>
      <c r="E95" s="18"/>
      <c r="F95" s="18"/>
      <c r="G95" s="18"/>
      <c r="H95" s="18"/>
      <c r="I95" s="18"/>
      <c r="J95" s="18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207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18"/>
      <c r="AN95" s="26"/>
    </row>
    <row r="96" spans="1:40" ht="12.75">
      <c r="A96" s="11"/>
      <c r="B96" s="18"/>
      <c r="C96" s="18"/>
      <c r="D96" s="18"/>
      <c r="E96" s="18"/>
      <c r="F96" s="18"/>
      <c r="G96" s="18"/>
      <c r="H96" s="18"/>
      <c r="I96" s="18"/>
      <c r="J96" s="18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207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18"/>
      <c r="AN96" s="26"/>
    </row>
    <row r="97" spans="1:40" ht="12.75">
      <c r="A97" s="11"/>
      <c r="B97" s="18"/>
      <c r="C97" s="18"/>
      <c r="D97" s="18"/>
      <c r="E97" s="18"/>
      <c r="F97" s="18"/>
      <c r="G97" s="18"/>
      <c r="H97" s="18"/>
      <c r="I97" s="18"/>
      <c r="J97" s="18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207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18"/>
      <c r="AN97" s="26"/>
    </row>
    <row r="98" spans="1:40" ht="12.75">
      <c r="A98" s="11"/>
      <c r="B98" s="18"/>
      <c r="C98" s="18"/>
      <c r="D98" s="18"/>
      <c r="E98" s="18"/>
      <c r="F98" s="18"/>
      <c r="G98" s="18"/>
      <c r="H98" s="18"/>
      <c r="I98" s="18"/>
      <c r="J98" s="18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207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18"/>
      <c r="AN98" s="26"/>
    </row>
    <row r="99" spans="1:40" ht="12.75">
      <c r="A99" s="11"/>
      <c r="B99" s="18"/>
      <c r="C99" s="18"/>
      <c r="D99" s="18"/>
      <c r="E99" s="18"/>
      <c r="F99" s="18"/>
      <c r="G99" s="18"/>
      <c r="H99" s="18"/>
      <c r="I99" s="18"/>
      <c r="J99" s="18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207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18"/>
      <c r="AN99" s="26"/>
    </row>
    <row r="100" spans="1:40" ht="12.75">
      <c r="A100" s="11"/>
      <c r="B100" s="18"/>
      <c r="C100" s="18"/>
      <c r="D100" s="18"/>
      <c r="E100" s="18"/>
      <c r="F100" s="18"/>
      <c r="G100" s="18"/>
      <c r="H100" s="18"/>
      <c r="I100" s="18"/>
      <c r="J100" s="18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207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18"/>
      <c r="AN100" s="26"/>
    </row>
    <row r="101" spans="1:40" ht="12.75">
      <c r="A101" s="11"/>
      <c r="B101" s="18"/>
      <c r="C101" s="18"/>
      <c r="D101" s="18"/>
      <c r="E101" s="18"/>
      <c r="F101" s="18"/>
      <c r="G101" s="18"/>
      <c r="H101" s="18"/>
      <c r="I101" s="18"/>
      <c r="J101" s="18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207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  <c r="AL101" s="235"/>
      <c r="AM101" s="18"/>
      <c r="AN101" s="26"/>
    </row>
    <row r="102" spans="1:40" ht="12.75">
      <c r="A102" s="11"/>
      <c r="B102" s="18"/>
      <c r="C102" s="18"/>
      <c r="D102" s="18"/>
      <c r="E102" s="18"/>
      <c r="F102" s="18"/>
      <c r="G102" s="18"/>
      <c r="H102" s="18"/>
      <c r="I102" s="18"/>
      <c r="J102" s="18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207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18"/>
      <c r="AN102" s="26"/>
    </row>
    <row r="103" spans="1:40" ht="12.75">
      <c r="A103" s="11"/>
      <c r="B103" s="18"/>
      <c r="C103" s="18"/>
      <c r="D103" s="18"/>
      <c r="E103" s="18"/>
      <c r="F103" s="18"/>
      <c r="G103" s="18"/>
      <c r="H103" s="18"/>
      <c r="I103" s="18"/>
      <c r="J103" s="18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207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18"/>
      <c r="AN103" s="26"/>
    </row>
    <row r="104" spans="1:40" ht="12.75">
      <c r="A104" s="11"/>
      <c r="B104" s="18"/>
      <c r="C104" s="18"/>
      <c r="D104" s="18"/>
      <c r="E104" s="18"/>
      <c r="F104" s="18"/>
      <c r="G104" s="18"/>
      <c r="H104" s="18"/>
      <c r="I104" s="18"/>
      <c r="J104" s="18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207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18"/>
      <c r="AN104" s="26"/>
    </row>
    <row r="105" spans="1:40" ht="12.75">
      <c r="A105" s="11"/>
      <c r="B105" s="18"/>
      <c r="C105" s="18"/>
      <c r="D105" s="18"/>
      <c r="E105" s="18"/>
      <c r="F105" s="18"/>
      <c r="G105" s="18"/>
      <c r="H105" s="18"/>
      <c r="I105" s="18"/>
      <c r="J105" s="18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207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18"/>
      <c r="AN105" s="26"/>
    </row>
    <row r="106" spans="1:40" ht="12.75">
      <c r="A106" s="11"/>
      <c r="B106" s="18"/>
      <c r="C106" s="18"/>
      <c r="D106" s="18"/>
      <c r="E106" s="18"/>
      <c r="F106" s="18"/>
      <c r="G106" s="18"/>
      <c r="H106" s="18"/>
      <c r="I106" s="18"/>
      <c r="J106" s="18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207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18"/>
      <c r="AN106" s="26"/>
    </row>
    <row r="107" spans="1:40" ht="12.75">
      <c r="A107" s="11"/>
      <c r="B107" s="18"/>
      <c r="C107" s="18"/>
      <c r="D107" s="18"/>
      <c r="E107" s="18"/>
      <c r="F107" s="18"/>
      <c r="G107" s="18"/>
      <c r="H107" s="18"/>
      <c r="I107" s="18"/>
      <c r="J107" s="18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207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18"/>
      <c r="AN107" s="26"/>
    </row>
    <row r="108" spans="1:40" ht="12.75">
      <c r="A108" s="11"/>
      <c r="B108" s="18"/>
      <c r="C108" s="18"/>
      <c r="D108" s="18"/>
      <c r="E108" s="18"/>
      <c r="F108" s="18"/>
      <c r="G108" s="18"/>
      <c r="H108" s="18"/>
      <c r="I108" s="18"/>
      <c r="J108" s="18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207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18"/>
      <c r="AN108" s="26"/>
    </row>
    <row r="109" spans="1:40" ht="12.75">
      <c r="A109" s="11"/>
      <c r="B109" s="18"/>
      <c r="C109" s="18"/>
      <c r="D109" s="18"/>
      <c r="E109" s="18"/>
      <c r="F109" s="18"/>
      <c r="G109" s="18"/>
      <c r="H109" s="18"/>
      <c r="I109" s="18"/>
      <c r="J109" s="18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207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18"/>
      <c r="AN109" s="26"/>
    </row>
    <row r="110" spans="1:40" ht="12.75">
      <c r="A110" s="11"/>
      <c r="B110" s="18"/>
      <c r="C110" s="18"/>
      <c r="D110" s="18"/>
      <c r="E110" s="18"/>
      <c r="F110" s="18"/>
      <c r="G110" s="18"/>
      <c r="H110" s="18"/>
      <c r="I110" s="18"/>
      <c r="J110" s="18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207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18"/>
      <c r="AN110" s="26"/>
    </row>
    <row r="111" spans="1:40" ht="12.75">
      <c r="A111" s="11"/>
      <c r="B111" s="18"/>
      <c r="C111" s="18"/>
      <c r="D111" s="18"/>
      <c r="E111" s="18"/>
      <c r="F111" s="18"/>
      <c r="G111" s="18"/>
      <c r="H111" s="18"/>
      <c r="I111" s="18"/>
      <c r="J111" s="18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207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18"/>
      <c r="AN111" s="26"/>
    </row>
    <row r="112" spans="1:40" ht="12.75">
      <c r="A112" s="11"/>
      <c r="B112" s="18"/>
      <c r="C112" s="18"/>
      <c r="D112" s="18"/>
      <c r="E112" s="18"/>
      <c r="F112" s="18"/>
      <c r="G112" s="18"/>
      <c r="H112" s="18"/>
      <c r="I112" s="18"/>
      <c r="J112" s="18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207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18"/>
      <c r="AN112" s="26"/>
    </row>
    <row r="113" spans="1:40" ht="12.75">
      <c r="A113" s="11"/>
      <c r="B113" s="18"/>
      <c r="C113" s="18"/>
      <c r="D113" s="18"/>
      <c r="E113" s="18"/>
      <c r="F113" s="18"/>
      <c r="G113" s="18"/>
      <c r="H113" s="18"/>
      <c r="I113" s="18"/>
      <c r="J113" s="18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207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18"/>
      <c r="AN113" s="26"/>
    </row>
    <row r="114" spans="1:40" ht="12.75">
      <c r="A114" s="11"/>
      <c r="B114" s="18"/>
      <c r="C114" s="18"/>
      <c r="D114" s="18"/>
      <c r="E114" s="18"/>
      <c r="F114" s="18"/>
      <c r="G114" s="18"/>
      <c r="H114" s="18"/>
      <c r="I114" s="18"/>
      <c r="J114" s="18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207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18"/>
      <c r="AN114" s="26"/>
    </row>
    <row r="115" spans="1:40" ht="12.75">
      <c r="A115" s="11"/>
      <c r="B115" s="18"/>
      <c r="C115" s="18"/>
      <c r="D115" s="18"/>
      <c r="E115" s="18"/>
      <c r="F115" s="18"/>
      <c r="G115" s="18"/>
      <c r="H115" s="18"/>
      <c r="I115" s="18"/>
      <c r="J115" s="18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207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18"/>
      <c r="AN115" s="26"/>
    </row>
    <row r="116" spans="1:40" ht="12.75">
      <c r="A116" s="11"/>
      <c r="B116" s="18"/>
      <c r="C116" s="18"/>
      <c r="D116" s="18"/>
      <c r="E116" s="18"/>
      <c r="F116" s="18"/>
      <c r="G116" s="18"/>
      <c r="H116" s="18"/>
      <c r="I116" s="18"/>
      <c r="J116" s="18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207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18"/>
      <c r="AN116" s="26"/>
    </row>
    <row r="117" spans="1:40" ht="12.75">
      <c r="A117" s="11"/>
      <c r="B117" s="18"/>
      <c r="C117" s="18"/>
      <c r="D117" s="18"/>
      <c r="E117" s="18"/>
      <c r="F117" s="18"/>
      <c r="G117" s="18"/>
      <c r="H117" s="18"/>
      <c r="I117" s="18"/>
      <c r="J117" s="18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207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18"/>
      <c r="AN117" s="26"/>
    </row>
    <row r="118" spans="1:40" ht="12.75">
      <c r="A118" s="11"/>
      <c r="B118" s="18"/>
      <c r="C118" s="18"/>
      <c r="D118" s="18"/>
      <c r="E118" s="18"/>
      <c r="F118" s="18"/>
      <c r="G118" s="18"/>
      <c r="H118" s="18"/>
      <c r="I118" s="18"/>
      <c r="J118" s="18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207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18"/>
      <c r="AN118" s="26"/>
    </row>
    <row r="119" spans="1:40" ht="12.75">
      <c r="A119" s="11"/>
      <c r="B119" s="18"/>
      <c r="C119" s="18"/>
      <c r="D119" s="18"/>
      <c r="E119" s="18"/>
      <c r="F119" s="18"/>
      <c r="G119" s="18"/>
      <c r="H119" s="18"/>
      <c r="I119" s="18"/>
      <c r="J119" s="18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207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235"/>
      <c r="AM119" s="18"/>
      <c r="AN119" s="26"/>
    </row>
    <row r="120" spans="1:40" ht="12.75">
      <c r="A120" s="11"/>
      <c r="B120" s="18"/>
      <c r="C120" s="18"/>
      <c r="D120" s="18"/>
      <c r="E120" s="18"/>
      <c r="F120" s="18"/>
      <c r="G120" s="18"/>
      <c r="H120" s="18"/>
      <c r="I120" s="18"/>
      <c r="J120" s="18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207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5"/>
      <c r="AL120" s="235"/>
      <c r="AM120" s="18"/>
      <c r="AN120" s="26"/>
    </row>
    <row r="121" spans="1:40" ht="12.75">
      <c r="A121" s="11"/>
      <c r="B121" s="18"/>
      <c r="C121" s="18"/>
      <c r="D121" s="18"/>
      <c r="E121" s="18"/>
      <c r="F121" s="18"/>
      <c r="G121" s="18"/>
      <c r="H121" s="18"/>
      <c r="I121" s="18"/>
      <c r="J121" s="18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207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5"/>
      <c r="AL121" s="235"/>
      <c r="AM121" s="18"/>
      <c r="AN121" s="26"/>
    </row>
    <row r="122" spans="1:40" ht="12.75">
      <c r="A122" s="11"/>
      <c r="B122" s="18"/>
      <c r="C122" s="18"/>
      <c r="D122" s="18"/>
      <c r="E122" s="18"/>
      <c r="F122" s="18"/>
      <c r="G122" s="18"/>
      <c r="H122" s="18"/>
      <c r="I122" s="18"/>
      <c r="J122" s="18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207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35"/>
      <c r="AM122" s="18"/>
      <c r="AN122" s="26"/>
    </row>
    <row r="123" spans="1:40" ht="12.75">
      <c r="A123" s="11"/>
      <c r="B123" s="18"/>
      <c r="C123" s="18"/>
      <c r="D123" s="18"/>
      <c r="E123" s="18"/>
      <c r="F123" s="18"/>
      <c r="G123" s="18"/>
      <c r="H123" s="18"/>
      <c r="I123" s="18"/>
      <c r="J123" s="18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207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18"/>
      <c r="AN123" s="26"/>
    </row>
    <row r="124" spans="1:40" ht="12.75">
      <c r="A124" s="11"/>
      <c r="B124" s="18"/>
      <c r="C124" s="18"/>
      <c r="D124" s="18"/>
      <c r="E124" s="18"/>
      <c r="F124" s="18"/>
      <c r="G124" s="18"/>
      <c r="H124" s="18"/>
      <c r="I124" s="18"/>
      <c r="J124" s="18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207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18"/>
      <c r="AN124" s="26"/>
    </row>
    <row r="125" spans="1:40" ht="12.75">
      <c r="A125" s="11"/>
      <c r="B125" s="18"/>
      <c r="C125" s="18"/>
      <c r="D125" s="18"/>
      <c r="E125" s="18"/>
      <c r="F125" s="18"/>
      <c r="G125" s="18"/>
      <c r="H125" s="18"/>
      <c r="I125" s="18"/>
      <c r="J125" s="18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207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18"/>
      <c r="AN125" s="26"/>
    </row>
    <row r="126" spans="1:40" ht="12.75">
      <c r="A126" s="11"/>
      <c r="B126" s="18"/>
      <c r="C126" s="18"/>
      <c r="D126" s="18"/>
      <c r="E126" s="18"/>
      <c r="F126" s="18"/>
      <c r="G126" s="18"/>
      <c r="H126" s="18"/>
      <c r="I126" s="18"/>
      <c r="J126" s="18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207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5"/>
      <c r="AL126" s="235"/>
      <c r="AM126" s="18"/>
      <c r="AN126" s="26"/>
    </row>
    <row r="127" spans="1:40" ht="12.75">
      <c r="A127" s="11"/>
      <c r="B127" s="18"/>
      <c r="C127" s="18"/>
      <c r="D127" s="18"/>
      <c r="E127" s="18"/>
      <c r="F127" s="18"/>
      <c r="G127" s="18"/>
      <c r="H127" s="18"/>
      <c r="I127" s="18"/>
      <c r="J127" s="18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207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235"/>
      <c r="AM127" s="18"/>
      <c r="AN127" s="26"/>
    </row>
    <row r="128" spans="1:40" ht="12.75">
      <c r="A128" s="11"/>
      <c r="B128" s="18"/>
      <c r="C128" s="18"/>
      <c r="D128" s="18"/>
      <c r="E128" s="18"/>
      <c r="F128" s="18"/>
      <c r="G128" s="18"/>
      <c r="H128" s="18"/>
      <c r="I128" s="18"/>
      <c r="J128" s="18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207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18"/>
      <c r="AN128" s="26"/>
    </row>
    <row r="129" spans="1:40" ht="12.75">
      <c r="A129" s="11"/>
      <c r="B129" s="18"/>
      <c r="C129" s="18"/>
      <c r="D129" s="18"/>
      <c r="E129" s="18"/>
      <c r="F129" s="18"/>
      <c r="G129" s="18"/>
      <c r="H129" s="18"/>
      <c r="I129" s="18"/>
      <c r="J129" s="18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207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18"/>
      <c r="AN129" s="26"/>
    </row>
    <row r="130" spans="1:40" ht="12.75">
      <c r="A130" s="11"/>
      <c r="B130" s="18"/>
      <c r="C130" s="18"/>
      <c r="D130" s="18"/>
      <c r="E130" s="18"/>
      <c r="F130" s="18"/>
      <c r="G130" s="18"/>
      <c r="H130" s="18"/>
      <c r="I130" s="18"/>
      <c r="J130" s="18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207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18"/>
      <c r="AN130" s="26"/>
    </row>
    <row r="131" spans="1:40" ht="12.75">
      <c r="A131" s="11"/>
      <c r="B131" s="18"/>
      <c r="C131" s="18"/>
      <c r="D131" s="18"/>
      <c r="E131" s="18"/>
      <c r="F131" s="18"/>
      <c r="G131" s="18"/>
      <c r="H131" s="18"/>
      <c r="I131" s="18"/>
      <c r="J131" s="18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207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18"/>
      <c r="AN131" s="26"/>
    </row>
    <row r="132" spans="1:40" ht="12.75">
      <c r="A132" s="11"/>
      <c r="B132" s="18"/>
      <c r="C132" s="18"/>
      <c r="D132" s="18"/>
      <c r="E132" s="18"/>
      <c r="F132" s="18"/>
      <c r="G132" s="18"/>
      <c r="H132" s="18"/>
      <c r="I132" s="18"/>
      <c r="J132" s="18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207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235"/>
      <c r="AM132" s="18"/>
      <c r="AN132" s="26"/>
    </row>
    <row r="133" spans="1:40" ht="12.75">
      <c r="A133" s="11"/>
      <c r="B133" s="18"/>
      <c r="C133" s="18"/>
      <c r="D133" s="18"/>
      <c r="E133" s="18"/>
      <c r="F133" s="18"/>
      <c r="G133" s="18"/>
      <c r="H133" s="18"/>
      <c r="I133" s="18"/>
      <c r="J133" s="18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207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5"/>
      <c r="AL133" s="235"/>
      <c r="AM133" s="18"/>
      <c r="AN133" s="26"/>
    </row>
    <row r="134" spans="1:40" ht="12.75">
      <c r="A134" s="11"/>
      <c r="B134" s="18"/>
      <c r="C134" s="18"/>
      <c r="D134" s="18"/>
      <c r="E134" s="18"/>
      <c r="F134" s="18"/>
      <c r="G134" s="18"/>
      <c r="H134" s="18"/>
      <c r="I134" s="18"/>
      <c r="J134" s="18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207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35"/>
      <c r="AK134" s="235"/>
      <c r="AL134" s="235"/>
      <c r="AM134" s="18"/>
      <c r="AN134" s="26"/>
    </row>
    <row r="135" spans="1:40" ht="12.75">
      <c r="A135" s="11"/>
      <c r="B135" s="18"/>
      <c r="C135" s="18"/>
      <c r="D135" s="18"/>
      <c r="E135" s="18"/>
      <c r="F135" s="18"/>
      <c r="G135" s="18"/>
      <c r="H135" s="18"/>
      <c r="I135" s="18"/>
      <c r="J135" s="18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207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35"/>
      <c r="AG135" s="235"/>
      <c r="AH135" s="235"/>
      <c r="AI135" s="235"/>
      <c r="AJ135" s="235"/>
      <c r="AK135" s="235"/>
      <c r="AL135" s="235"/>
      <c r="AM135" s="18"/>
      <c r="AN135" s="26"/>
    </row>
    <row r="136" spans="1:40" ht="12.75">
      <c r="A136" s="11"/>
      <c r="B136" s="18"/>
      <c r="C136" s="18"/>
      <c r="D136" s="18"/>
      <c r="E136" s="18"/>
      <c r="F136" s="18"/>
      <c r="G136" s="18"/>
      <c r="H136" s="18"/>
      <c r="I136" s="18"/>
      <c r="J136" s="18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207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5"/>
      <c r="AM136" s="18"/>
      <c r="AN136" s="26"/>
    </row>
    <row r="137" spans="1:40" ht="12.75">
      <c r="A137" s="11"/>
      <c r="B137" s="18"/>
      <c r="C137" s="18"/>
      <c r="D137" s="18"/>
      <c r="E137" s="18"/>
      <c r="F137" s="18"/>
      <c r="G137" s="18"/>
      <c r="H137" s="18"/>
      <c r="I137" s="18"/>
      <c r="J137" s="18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207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18"/>
      <c r="AN137" s="26"/>
    </row>
    <row r="138" spans="1:40" ht="12.75">
      <c r="A138" s="11"/>
      <c r="B138" s="18"/>
      <c r="C138" s="18"/>
      <c r="D138" s="18"/>
      <c r="E138" s="18"/>
      <c r="F138" s="18"/>
      <c r="G138" s="18"/>
      <c r="H138" s="18"/>
      <c r="I138" s="18"/>
      <c r="J138" s="18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207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  <c r="AL138" s="235"/>
      <c r="AM138" s="18"/>
      <c r="AN138" s="26"/>
    </row>
    <row r="139" spans="1:40" ht="12.75">
      <c r="A139" s="11"/>
      <c r="B139" s="18"/>
      <c r="C139" s="18"/>
      <c r="D139" s="18"/>
      <c r="E139" s="18"/>
      <c r="F139" s="18"/>
      <c r="G139" s="18"/>
      <c r="H139" s="18"/>
      <c r="I139" s="18"/>
      <c r="J139" s="18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207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18"/>
      <c r="AN139" s="26"/>
    </row>
    <row r="140" spans="1:40" ht="12.75">
      <c r="A140" s="11"/>
      <c r="B140" s="18"/>
      <c r="C140" s="18"/>
      <c r="D140" s="18"/>
      <c r="E140" s="18"/>
      <c r="F140" s="18"/>
      <c r="G140" s="18"/>
      <c r="H140" s="18"/>
      <c r="I140" s="18"/>
      <c r="J140" s="18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207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5"/>
      <c r="AM140" s="18"/>
      <c r="AN140" s="26"/>
    </row>
    <row r="141" spans="1:40" ht="12.75">
      <c r="A141" s="11"/>
      <c r="B141" s="18"/>
      <c r="C141" s="18"/>
      <c r="D141" s="18"/>
      <c r="E141" s="18"/>
      <c r="F141" s="18"/>
      <c r="G141" s="18"/>
      <c r="H141" s="18"/>
      <c r="I141" s="18"/>
      <c r="J141" s="18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207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  <c r="AL141" s="235"/>
      <c r="AM141" s="18"/>
      <c r="AN141" s="26"/>
    </row>
    <row r="142" spans="1:40" ht="12.75">
      <c r="A142" s="11"/>
      <c r="B142" s="18"/>
      <c r="C142" s="18"/>
      <c r="D142" s="18"/>
      <c r="E142" s="18"/>
      <c r="F142" s="18"/>
      <c r="G142" s="18"/>
      <c r="H142" s="18"/>
      <c r="I142" s="18"/>
      <c r="J142" s="18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207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18"/>
      <c r="AN142" s="26"/>
    </row>
    <row r="143" spans="1:40" ht="12.75">
      <c r="A143" s="11"/>
      <c r="B143" s="18"/>
      <c r="C143" s="18"/>
      <c r="D143" s="18"/>
      <c r="E143" s="18"/>
      <c r="F143" s="18"/>
      <c r="G143" s="18"/>
      <c r="H143" s="18"/>
      <c r="I143" s="18"/>
      <c r="J143" s="18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207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  <c r="AL143" s="235"/>
      <c r="AM143" s="18"/>
      <c r="AN143" s="26"/>
    </row>
    <row r="144" spans="1:40" ht="12.75">
      <c r="A144" s="11"/>
      <c r="B144" s="18"/>
      <c r="C144" s="18"/>
      <c r="D144" s="18"/>
      <c r="E144" s="18"/>
      <c r="F144" s="18"/>
      <c r="G144" s="18"/>
      <c r="H144" s="18"/>
      <c r="I144" s="18"/>
      <c r="J144" s="18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207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18"/>
      <c r="AN144" s="26"/>
    </row>
    <row r="145" spans="1:40" ht="12.75">
      <c r="A145" s="11"/>
      <c r="B145" s="18"/>
      <c r="C145" s="18"/>
      <c r="D145" s="18"/>
      <c r="E145" s="18"/>
      <c r="F145" s="18"/>
      <c r="G145" s="18"/>
      <c r="H145" s="18"/>
      <c r="I145" s="18"/>
      <c r="J145" s="18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207"/>
      <c r="W145" s="235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18"/>
      <c r="AN145" s="26"/>
    </row>
    <row r="146" spans="1:40" ht="12.75">
      <c r="A146" s="11"/>
      <c r="B146" s="18"/>
      <c r="C146" s="18"/>
      <c r="D146" s="18"/>
      <c r="E146" s="18"/>
      <c r="F146" s="18"/>
      <c r="G146" s="18"/>
      <c r="H146" s="18"/>
      <c r="I146" s="18"/>
      <c r="J146" s="18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207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18"/>
      <c r="AN146" s="26"/>
    </row>
    <row r="147" spans="1:40" ht="12.75">
      <c r="A147" s="11"/>
      <c r="B147" s="18"/>
      <c r="C147" s="18"/>
      <c r="D147" s="18"/>
      <c r="E147" s="18"/>
      <c r="F147" s="18"/>
      <c r="G147" s="18"/>
      <c r="H147" s="18"/>
      <c r="I147" s="18"/>
      <c r="J147" s="18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207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18"/>
      <c r="AN147" s="26"/>
    </row>
    <row r="148" spans="1:40" ht="12.75">
      <c r="A148" s="11"/>
      <c r="B148" s="18"/>
      <c r="C148" s="18"/>
      <c r="D148" s="18"/>
      <c r="E148" s="18"/>
      <c r="F148" s="18"/>
      <c r="G148" s="18"/>
      <c r="H148" s="18"/>
      <c r="I148" s="18"/>
      <c r="J148" s="18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207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235"/>
      <c r="AI148" s="235"/>
      <c r="AJ148" s="235"/>
      <c r="AK148" s="235"/>
      <c r="AL148" s="235"/>
      <c r="AM148" s="18"/>
      <c r="AN148" s="26"/>
    </row>
    <row r="149" spans="1:40" ht="12.75">
      <c r="A149" s="11"/>
      <c r="B149" s="18"/>
      <c r="C149" s="18"/>
      <c r="D149" s="18"/>
      <c r="E149" s="18"/>
      <c r="F149" s="18"/>
      <c r="G149" s="18"/>
      <c r="H149" s="18"/>
      <c r="I149" s="18"/>
      <c r="J149" s="18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207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K149" s="235"/>
      <c r="AL149" s="235"/>
      <c r="AM149" s="18"/>
      <c r="AN149" s="26"/>
    </row>
  </sheetData>
  <sheetProtection/>
  <mergeCells count="21">
    <mergeCell ref="W2:W3"/>
    <mergeCell ref="AM2:AM3"/>
    <mergeCell ref="F2:F3"/>
    <mergeCell ref="U2:U3"/>
    <mergeCell ref="E2:E3"/>
    <mergeCell ref="AB2:AB3"/>
    <mergeCell ref="AO2:AO3"/>
    <mergeCell ref="AC2:AC3"/>
    <mergeCell ref="AN2:AN3"/>
    <mergeCell ref="Y2:Y3"/>
    <mergeCell ref="AA2:AA3"/>
    <mergeCell ref="V2:V3"/>
    <mergeCell ref="A1:AO1"/>
    <mergeCell ref="Z2:Z3"/>
    <mergeCell ref="A2:A3"/>
    <mergeCell ref="B2:B3"/>
    <mergeCell ref="S2:S3"/>
    <mergeCell ref="G2:G3"/>
    <mergeCell ref="H2:N2"/>
    <mergeCell ref="T2:T3"/>
    <mergeCell ref="X2:X3"/>
  </mergeCells>
  <conditionalFormatting sqref="AO73:AO75 AM73:AM75 AQ73:AQ75 AO54 AM54 AQ21:AQ29 AQ6:AQ18 AQ32:AQ50 K49:U49 K9:Z32 K50:Z50 K37:Z44 AQ52:AQ54">
    <cfRule type="cellIs" priority="42" dxfId="0" operator="lessThanOrEqual" stopIfTrue="1">
      <formula>#REF!</formula>
    </cfRule>
  </conditionalFormatting>
  <conditionalFormatting sqref="AP55:AQ59 AN55:AO60 AS55:AS59 AP9 AS68:AS70 AN68:AQ70 AN6:AO52">
    <cfRule type="cellIs" priority="43" dxfId="0" operator="lessThanOrEqual" stopIfTrue="1">
      <formula>#REF!</formula>
    </cfRule>
  </conditionalFormatting>
  <conditionalFormatting sqref="AP19:AQ20">
    <cfRule type="cellIs" priority="35" dxfId="0" operator="lessThanOrEqual" stopIfTrue="1">
      <formula>#REF!</formula>
    </cfRule>
  </conditionalFormatting>
  <conditionalFormatting sqref="AP30:AQ31">
    <cfRule type="cellIs" priority="34" dxfId="0" operator="lessThanOrEqual" stopIfTrue="1">
      <formula>#REF!</formula>
    </cfRule>
  </conditionalFormatting>
  <conditionalFormatting sqref="V46:Z49">
    <cfRule type="cellIs" priority="18" dxfId="0" operator="lessThanOrEqual" stopIfTrue="1">
      <formula>#REF!</formula>
    </cfRule>
  </conditionalFormatting>
  <conditionalFormatting sqref="AB46:AB48">
    <cfRule type="cellIs" priority="8" dxfId="0" operator="lessThanOrEqual" stopIfTrue="1">
      <formula>#REF!</formula>
    </cfRule>
  </conditionalFormatting>
  <conditionalFormatting sqref="AO76 AM76 AQ76">
    <cfRule type="cellIs" priority="5" dxfId="0" operator="lessThanOrEqual" stopIfTrue="1">
      <formula>#REF!</formula>
    </cfRule>
  </conditionalFormatting>
  <conditionalFormatting sqref="AO77 AM77 AQ77">
    <cfRule type="cellIs" priority="4" dxfId="0" operator="lessThanOrEqual" stopIfTrue="1">
      <formula>#REF!</formula>
    </cfRule>
  </conditionalFormatting>
  <conditionalFormatting sqref="AQ51">
    <cfRule type="cellIs" priority="3" dxfId="0" operator="lessThanOrEqual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headerFooter scaleWithDoc="0" alignWithMargins="0">
    <oddHeader>&amp;LMonitoring Point 2 ( MW4 )&amp;CSINGLETON WASTE DEPOT - Groundwater Monitoring</oddHeader>
  </headerFooter>
  <colBreaks count="1" manualBreakCount="1">
    <brk id="42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2"/>
  <sheetViews>
    <sheetView zoomScale="90" zoomScaleNormal="90" zoomScaleSheetLayoutView="82" zoomScalePageLayoutView="0" workbookViewId="0" topLeftCell="A1">
      <selection activeCell="A1" sqref="A1:AN1"/>
    </sheetView>
  </sheetViews>
  <sheetFormatPr defaultColWidth="8.88671875" defaultRowHeight="15"/>
  <cols>
    <col min="1" max="1" width="25.99609375" style="239" customWidth="1"/>
    <col min="2" max="2" width="5.10546875" style="237" customWidth="1"/>
    <col min="3" max="3" width="10.21484375" style="237" customWidth="1"/>
    <col min="4" max="4" width="8.21484375" style="237" customWidth="1"/>
    <col min="5" max="5" width="12.10546875" style="237" customWidth="1"/>
    <col min="6" max="6" width="9.6640625" style="237" customWidth="1"/>
    <col min="7" max="7" width="6.3359375" style="237" customWidth="1"/>
    <col min="8" max="10" width="7.21484375" style="237" hidden="1" customWidth="1"/>
    <col min="11" max="17" width="7.21484375" style="239" hidden="1" customWidth="1"/>
    <col min="18" max="28" width="9.77734375" style="239" hidden="1" customWidth="1"/>
    <col min="29" max="29" width="6.99609375" style="239" hidden="1" customWidth="1"/>
    <col min="30" max="37" width="9.77734375" style="239" customWidth="1"/>
    <col min="38" max="38" width="8.77734375" style="206" customWidth="1"/>
    <col min="39" max="39" width="8.77734375" style="236" customWidth="1"/>
    <col min="40" max="40" width="8.77734375" style="237" customWidth="1"/>
    <col min="41" max="41" width="6.6640625" style="237" customWidth="1"/>
    <col min="42" max="42" width="6.77734375" style="237" customWidth="1"/>
    <col min="43" max="43" width="7.88671875" style="237" customWidth="1"/>
    <col min="44" max="44" width="7.99609375" style="237" customWidth="1"/>
    <col min="45" max="16384" width="8.88671875" style="237" customWidth="1"/>
  </cols>
  <sheetData>
    <row r="1" spans="1:40" ht="13.5" customHeight="1" thickBot="1">
      <c r="A1" s="1053" t="s">
        <v>224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  <c r="AG1" s="1053"/>
      <c r="AH1" s="1053"/>
      <c r="AI1" s="1053"/>
      <c r="AJ1" s="1053"/>
      <c r="AK1" s="1053"/>
      <c r="AL1" s="1053"/>
      <c r="AM1" s="1053"/>
      <c r="AN1" s="1053"/>
    </row>
    <row r="2" spans="1:41" s="91" customFormat="1" ht="53.25" thickBot="1">
      <c r="A2" s="983" t="s">
        <v>13</v>
      </c>
      <c r="B2" s="983" t="s">
        <v>11</v>
      </c>
      <c r="C2" s="399" t="s">
        <v>258</v>
      </c>
      <c r="D2" s="407" t="s">
        <v>259</v>
      </c>
      <c r="E2" s="1054" t="s">
        <v>260</v>
      </c>
      <c r="F2" s="1033" t="s">
        <v>261</v>
      </c>
      <c r="G2" s="1041" t="s">
        <v>262</v>
      </c>
      <c r="H2" s="1043" t="s">
        <v>15</v>
      </c>
      <c r="I2" s="1044"/>
      <c r="J2" s="1044"/>
      <c r="K2" s="1044"/>
      <c r="L2" s="1044"/>
      <c r="M2" s="1044"/>
      <c r="N2" s="371"/>
      <c r="O2" s="370"/>
      <c r="P2" s="370"/>
      <c r="Q2" s="370"/>
      <c r="R2" s="993">
        <v>42718</v>
      </c>
      <c r="S2" s="1006">
        <v>42816</v>
      </c>
      <c r="T2" s="1006">
        <v>42901</v>
      </c>
      <c r="U2" s="1009">
        <v>43024</v>
      </c>
      <c r="V2" s="993">
        <v>43089</v>
      </c>
      <c r="W2" s="1006">
        <v>43173</v>
      </c>
      <c r="X2" s="1006">
        <v>43265</v>
      </c>
      <c r="Y2" s="1009">
        <v>43355</v>
      </c>
      <c r="Z2" s="1011">
        <v>43454</v>
      </c>
      <c r="AA2" s="979">
        <v>43545</v>
      </c>
      <c r="AB2" s="979">
        <v>43636</v>
      </c>
      <c r="AC2" s="981">
        <v>43727</v>
      </c>
      <c r="AD2" s="386" t="s">
        <v>242</v>
      </c>
      <c r="AE2" s="356" t="s">
        <v>243</v>
      </c>
      <c r="AF2" s="355" t="s">
        <v>309</v>
      </c>
      <c r="AG2" s="386" t="s">
        <v>332</v>
      </c>
      <c r="AH2" s="355" t="s">
        <v>350</v>
      </c>
      <c r="AI2" s="386" t="s">
        <v>245</v>
      </c>
      <c r="AJ2" s="385" t="s">
        <v>246</v>
      </c>
      <c r="AK2" s="383" t="s">
        <v>247</v>
      </c>
      <c r="AL2" s="1049" t="s">
        <v>107</v>
      </c>
      <c r="AM2" s="1000" t="s">
        <v>109</v>
      </c>
      <c r="AN2" s="1002" t="s">
        <v>108</v>
      </c>
      <c r="AO2" s="184"/>
    </row>
    <row r="3" spans="1:44" s="91" customFormat="1" ht="42" customHeight="1" thickBot="1">
      <c r="A3" s="984"/>
      <c r="B3" s="984"/>
      <c r="C3" s="382" t="s">
        <v>101</v>
      </c>
      <c r="D3" s="382">
        <v>0.95</v>
      </c>
      <c r="E3" s="1055"/>
      <c r="F3" s="1034"/>
      <c r="G3" s="1042"/>
      <c r="H3" s="164">
        <v>41817</v>
      </c>
      <c r="I3" s="165">
        <v>41844</v>
      </c>
      <c r="J3" s="165">
        <v>41905</v>
      </c>
      <c r="K3" s="150">
        <v>41922</v>
      </c>
      <c r="L3" s="96">
        <v>42145</v>
      </c>
      <c r="M3" s="166">
        <v>42179</v>
      </c>
      <c r="N3" s="167">
        <v>42341</v>
      </c>
      <c r="O3" s="61">
        <v>42453</v>
      </c>
      <c r="P3" s="166">
        <v>42537</v>
      </c>
      <c r="Q3" s="166">
        <v>42628</v>
      </c>
      <c r="R3" s="1052"/>
      <c r="S3" s="1047"/>
      <c r="T3" s="1047"/>
      <c r="U3" s="1046"/>
      <c r="V3" s="1052"/>
      <c r="W3" s="1047"/>
      <c r="X3" s="1047"/>
      <c r="Y3" s="1046"/>
      <c r="Z3" s="1045"/>
      <c r="AA3" s="1048"/>
      <c r="AB3" s="1048"/>
      <c r="AC3" s="1051"/>
      <c r="AD3" s="386" t="s">
        <v>302</v>
      </c>
      <c r="AE3" s="400" t="s">
        <v>306</v>
      </c>
      <c r="AF3" s="386" t="s">
        <v>313</v>
      </c>
      <c r="AG3" s="386" t="s">
        <v>329</v>
      </c>
      <c r="AH3" s="386" t="s">
        <v>351</v>
      </c>
      <c r="AI3" s="358" t="s">
        <v>269</v>
      </c>
      <c r="AJ3" s="386" t="s">
        <v>269</v>
      </c>
      <c r="AK3" s="386" t="s">
        <v>269</v>
      </c>
      <c r="AL3" s="1050"/>
      <c r="AM3" s="1001"/>
      <c r="AN3" s="1056"/>
      <c r="AO3" s="373"/>
      <c r="AP3" s="406"/>
      <c r="AQ3" s="94"/>
      <c r="AR3" s="174"/>
    </row>
    <row r="4" spans="1:44" s="17" customFormat="1" ht="21.75" customHeight="1" hidden="1" thickBot="1">
      <c r="A4" s="409" t="s">
        <v>71</v>
      </c>
      <c r="B4" s="36"/>
      <c r="C4" s="100" t="s">
        <v>100</v>
      </c>
      <c r="D4" s="100">
        <v>0.95</v>
      </c>
      <c r="E4" s="233"/>
      <c r="F4" s="48"/>
      <c r="G4" s="967"/>
      <c r="H4" s="37"/>
      <c r="I4" s="37"/>
      <c r="J4" s="37"/>
      <c r="K4" s="42"/>
      <c r="L4" s="38"/>
      <c r="M4" s="38"/>
      <c r="N4" s="39" t="s">
        <v>70</v>
      </c>
      <c r="O4" s="40" t="s">
        <v>69</v>
      </c>
      <c r="P4" s="40" t="s">
        <v>68</v>
      </c>
      <c r="Q4" s="40" t="s">
        <v>67</v>
      </c>
      <c r="R4" s="76" t="s">
        <v>76</v>
      </c>
      <c r="S4" s="40" t="s">
        <v>75</v>
      </c>
      <c r="T4" s="40" t="s">
        <v>85</v>
      </c>
      <c r="U4" s="77" t="s">
        <v>94</v>
      </c>
      <c r="V4" s="40"/>
      <c r="W4" s="40"/>
      <c r="X4" s="40"/>
      <c r="Y4" s="40"/>
      <c r="Z4" s="40"/>
      <c r="AA4" s="40"/>
      <c r="AB4" s="40"/>
      <c r="AC4" s="40"/>
      <c r="AD4" s="40"/>
      <c r="AE4" s="47"/>
      <c r="AF4" s="40"/>
      <c r="AG4" s="40"/>
      <c r="AH4" s="40"/>
      <c r="AI4" s="47"/>
      <c r="AJ4" s="40"/>
      <c r="AK4" s="40"/>
      <c r="AL4" s="65"/>
      <c r="AM4" s="41"/>
      <c r="AN4" s="412"/>
      <c r="AO4" s="265"/>
      <c r="AP4" s="106"/>
      <c r="AQ4" s="94"/>
      <c r="AR4" s="92"/>
    </row>
    <row r="5" spans="1:44" s="17" customFormat="1" ht="10.5" customHeight="1">
      <c r="A5" s="404"/>
      <c r="B5" s="215"/>
      <c r="C5" s="202"/>
      <c r="D5" s="202"/>
      <c r="E5" s="410"/>
      <c r="F5" s="197"/>
      <c r="G5" s="148"/>
      <c r="H5" s="216"/>
      <c r="I5" s="217"/>
      <c r="J5" s="218"/>
      <c r="K5" s="185"/>
      <c r="L5" s="219"/>
      <c r="M5" s="168"/>
      <c r="N5" s="186"/>
      <c r="O5" s="219"/>
      <c r="P5" s="219"/>
      <c r="Q5" s="168"/>
      <c r="R5" s="220"/>
      <c r="S5" s="219"/>
      <c r="T5" s="219"/>
      <c r="U5" s="221"/>
      <c r="V5" s="219"/>
      <c r="W5" s="219"/>
      <c r="X5" s="219"/>
      <c r="Y5" s="219"/>
      <c r="Z5" s="219"/>
      <c r="AA5" s="219"/>
      <c r="AB5" s="219"/>
      <c r="AC5" s="219"/>
      <c r="AD5" s="219"/>
      <c r="AE5" s="384"/>
      <c r="AF5" s="219"/>
      <c r="AG5" s="219"/>
      <c r="AH5" s="219"/>
      <c r="AI5" s="384"/>
      <c r="AJ5" s="219"/>
      <c r="AK5" s="219"/>
      <c r="AL5" s="169"/>
      <c r="AM5" s="162"/>
      <c r="AN5" s="413"/>
      <c r="AO5" s="266"/>
      <c r="AP5" s="106"/>
      <c r="AQ5" s="94"/>
      <c r="AR5" s="92"/>
    </row>
    <row r="6" spans="1:42" s="17" customFormat="1" ht="13.5" customHeight="1">
      <c r="A6" s="361" t="s">
        <v>265</v>
      </c>
      <c r="B6" s="53" t="s">
        <v>35</v>
      </c>
      <c r="C6" s="50"/>
      <c r="D6" s="50"/>
      <c r="E6" s="50"/>
      <c r="F6" s="121"/>
      <c r="G6" s="68"/>
      <c r="H6" s="27">
        <v>976</v>
      </c>
      <c r="I6" s="9">
        <v>961</v>
      </c>
      <c r="J6" s="14">
        <v>1040</v>
      </c>
      <c r="K6" s="16">
        <v>884</v>
      </c>
      <c r="L6" s="9">
        <v>1000</v>
      </c>
      <c r="M6" s="9">
        <v>960</v>
      </c>
      <c r="N6" s="27">
        <v>908</v>
      </c>
      <c r="O6" s="9">
        <v>1020</v>
      </c>
      <c r="P6" s="9">
        <v>921</v>
      </c>
      <c r="Q6" s="9">
        <v>1000</v>
      </c>
      <c r="R6" s="69">
        <v>904</v>
      </c>
      <c r="S6" s="53">
        <v>1200</v>
      </c>
      <c r="T6" s="53">
        <v>980</v>
      </c>
      <c r="U6" s="70">
        <v>1080</v>
      </c>
      <c r="V6" s="69">
        <v>1140</v>
      </c>
      <c r="W6" s="53">
        <v>1160</v>
      </c>
      <c r="X6" s="53">
        <v>1000</v>
      </c>
      <c r="Y6" s="70">
        <v>1060</v>
      </c>
      <c r="Z6" s="215" t="s">
        <v>25</v>
      </c>
      <c r="AA6" s="215" t="s">
        <v>25</v>
      </c>
      <c r="AB6" s="215" t="s">
        <v>25</v>
      </c>
      <c r="AC6" s="215" t="s">
        <v>25</v>
      </c>
      <c r="AD6" s="215" t="s">
        <v>25</v>
      </c>
      <c r="AE6" s="215" t="s">
        <v>25</v>
      </c>
      <c r="AF6" s="215">
        <v>1090</v>
      </c>
      <c r="AG6" s="215">
        <v>950</v>
      </c>
      <c r="AH6" s="215">
        <v>1100</v>
      </c>
      <c r="AI6" s="403"/>
      <c r="AJ6" s="215"/>
      <c r="AK6" s="215"/>
      <c r="AL6" s="67">
        <f aca="true" t="shared" si="0" ref="AL6:AL43">MIN(AD6:AG6)</f>
        <v>950</v>
      </c>
      <c r="AM6" s="51" t="e">
        <f aca="true" t="shared" si="1" ref="AM6:AM43">(AD6+AE6+AF6+AG6)/4</f>
        <v>#VALUE!</v>
      </c>
      <c r="AN6" s="68">
        <f>MAX(AD6:AG6)</f>
        <v>1090</v>
      </c>
      <c r="AO6" s="265"/>
      <c r="AP6" s="106"/>
    </row>
    <row r="7" spans="1:42" s="17" customFormat="1" ht="12" customHeight="1">
      <c r="A7" s="361" t="s">
        <v>16</v>
      </c>
      <c r="B7" s="53" t="s">
        <v>35</v>
      </c>
      <c r="C7" s="50"/>
      <c r="D7" s="50">
        <v>0.055</v>
      </c>
      <c r="E7" s="50"/>
      <c r="F7" s="121"/>
      <c r="G7" s="68"/>
      <c r="H7" s="27" t="s">
        <v>21</v>
      </c>
      <c r="I7" s="9" t="s">
        <v>21</v>
      </c>
      <c r="J7" s="9">
        <v>8.17</v>
      </c>
      <c r="K7" s="16" t="s">
        <v>21</v>
      </c>
      <c r="L7" s="9" t="s">
        <v>33</v>
      </c>
      <c r="M7" s="9">
        <v>0.05</v>
      </c>
      <c r="N7" s="27">
        <v>5.82</v>
      </c>
      <c r="O7" s="9">
        <v>2.76</v>
      </c>
      <c r="P7" s="9">
        <v>3.86</v>
      </c>
      <c r="Q7" s="9">
        <v>2.35</v>
      </c>
      <c r="R7" s="135">
        <v>2.34</v>
      </c>
      <c r="S7" s="136">
        <v>2.42</v>
      </c>
      <c r="T7" s="136">
        <v>0.68</v>
      </c>
      <c r="U7" s="137">
        <v>1.63</v>
      </c>
      <c r="V7" s="135">
        <v>0.83</v>
      </c>
      <c r="W7" s="136">
        <v>1.39</v>
      </c>
      <c r="X7" s="136">
        <v>0.72</v>
      </c>
      <c r="Y7" s="137">
        <v>4.42</v>
      </c>
      <c r="Z7" s="275"/>
      <c r="AA7" s="275"/>
      <c r="AB7" s="275">
        <v>0.02</v>
      </c>
      <c r="AC7" s="275"/>
      <c r="AD7" s="215" t="s">
        <v>147</v>
      </c>
      <c r="AE7" s="215" t="s">
        <v>147</v>
      </c>
      <c r="AF7" s="275">
        <v>0.02</v>
      </c>
      <c r="AG7" s="275">
        <v>0.97</v>
      </c>
      <c r="AH7" s="275">
        <v>0.06</v>
      </c>
      <c r="AI7" s="275"/>
      <c r="AJ7" s="275"/>
      <c r="AK7" s="275"/>
      <c r="AL7" s="67">
        <f t="shared" si="0"/>
        <v>0.02</v>
      </c>
      <c r="AM7" s="51" t="e">
        <f t="shared" si="1"/>
        <v>#VALUE!</v>
      </c>
      <c r="AN7" s="68">
        <f>MAX(AD7:AG7)</f>
        <v>0.97</v>
      </c>
      <c r="AO7" s="265"/>
      <c r="AP7" s="106"/>
    </row>
    <row r="8" spans="1:42" s="17" customFormat="1" ht="12" customHeight="1">
      <c r="A8" s="361" t="s">
        <v>370</v>
      </c>
      <c r="B8" s="53" t="s">
        <v>35</v>
      </c>
      <c r="C8" s="50"/>
      <c r="D8" s="50">
        <v>0.055</v>
      </c>
      <c r="E8" s="50"/>
      <c r="F8" s="121"/>
      <c r="G8" s="68"/>
      <c r="H8" s="27"/>
      <c r="I8" s="9"/>
      <c r="J8" s="9"/>
      <c r="K8" s="16"/>
      <c r="L8" s="9"/>
      <c r="M8" s="9"/>
      <c r="N8" s="27"/>
      <c r="O8" s="9"/>
      <c r="P8" s="9"/>
      <c r="Q8" s="9"/>
      <c r="R8" s="135"/>
      <c r="S8" s="136"/>
      <c r="T8" s="136"/>
      <c r="U8" s="137"/>
      <c r="V8" s="135"/>
      <c r="W8" s="136"/>
      <c r="X8" s="136"/>
      <c r="Y8" s="137"/>
      <c r="Z8" s="275"/>
      <c r="AA8" s="275"/>
      <c r="AB8" s="275"/>
      <c r="AC8" s="275"/>
      <c r="AD8" s="215" t="s">
        <v>147</v>
      </c>
      <c r="AE8" s="215" t="s">
        <v>147</v>
      </c>
      <c r="AF8" s="215" t="s">
        <v>147</v>
      </c>
      <c r="AG8" s="215" t="s">
        <v>147</v>
      </c>
      <c r="AH8" s="215" t="s">
        <v>362</v>
      </c>
      <c r="AI8" s="275"/>
      <c r="AJ8" s="275"/>
      <c r="AK8" s="275"/>
      <c r="AL8" s="67">
        <f>MIN(AD8:AG8)</f>
        <v>0</v>
      </c>
      <c r="AM8" s="51" t="e">
        <f>(AD8+AE8+AF8+AG8)/4</f>
        <v>#VALUE!</v>
      </c>
      <c r="AN8" s="68">
        <f>MAX(AD8:AG8)</f>
        <v>0</v>
      </c>
      <c r="AO8" s="265"/>
      <c r="AP8" s="106"/>
    </row>
    <row r="9" spans="1:42" s="17" customFormat="1" ht="12" customHeight="1">
      <c r="A9" s="361" t="s">
        <v>30</v>
      </c>
      <c r="B9" s="53" t="s">
        <v>35</v>
      </c>
      <c r="C9" s="53"/>
      <c r="D9" s="53">
        <v>0.9</v>
      </c>
      <c r="E9" s="53"/>
      <c r="F9" s="123"/>
      <c r="G9" s="70">
        <v>1.3</v>
      </c>
      <c r="H9" s="27">
        <v>0.15</v>
      </c>
      <c r="I9" s="9">
        <v>0.16</v>
      </c>
      <c r="J9" s="14">
        <v>0.17</v>
      </c>
      <c r="K9" s="16">
        <v>0.13</v>
      </c>
      <c r="L9" s="9">
        <v>0.14</v>
      </c>
      <c r="M9" s="9">
        <v>0.12</v>
      </c>
      <c r="N9" s="27">
        <v>0.1</v>
      </c>
      <c r="O9" s="9">
        <v>0.12</v>
      </c>
      <c r="P9" s="9">
        <v>0.08</v>
      </c>
      <c r="Q9" s="9" t="s">
        <v>28</v>
      </c>
      <c r="R9" s="71" t="s">
        <v>28</v>
      </c>
      <c r="S9" s="53">
        <v>0.39</v>
      </c>
      <c r="T9" s="53">
        <v>0.1</v>
      </c>
      <c r="U9" s="70">
        <v>0.09</v>
      </c>
      <c r="V9" s="69">
        <v>0.06</v>
      </c>
      <c r="W9" s="52" t="s">
        <v>28</v>
      </c>
      <c r="X9" s="53">
        <v>0.12</v>
      </c>
      <c r="Y9" s="70">
        <v>0.15</v>
      </c>
      <c r="Z9" s="215">
        <v>0.25</v>
      </c>
      <c r="AA9" s="215">
        <v>0.12</v>
      </c>
      <c r="AB9" s="215" t="s">
        <v>28</v>
      </c>
      <c r="AC9" s="215">
        <v>0.41</v>
      </c>
      <c r="AD9" s="808">
        <v>9.8</v>
      </c>
      <c r="AE9" s="215" t="s">
        <v>28</v>
      </c>
      <c r="AF9" s="215">
        <v>0.25</v>
      </c>
      <c r="AG9" s="215">
        <v>0.67</v>
      </c>
      <c r="AH9" s="215">
        <v>0.52</v>
      </c>
      <c r="AI9" s="215"/>
      <c r="AJ9" s="215"/>
      <c r="AK9" s="215"/>
      <c r="AL9" s="67">
        <f t="shared" si="0"/>
        <v>0.25</v>
      </c>
      <c r="AM9" s="51" t="e">
        <f t="shared" si="1"/>
        <v>#VALUE!</v>
      </c>
      <c r="AN9" s="68">
        <f aca="true" t="shared" si="2" ref="AN9:AN50">MAX(AD9:AG9)</f>
        <v>9.8</v>
      </c>
      <c r="AO9" s="265"/>
      <c r="AP9" s="106"/>
    </row>
    <row r="10" spans="1:42" s="17" customFormat="1" ht="12" customHeight="1">
      <c r="A10" s="361" t="s">
        <v>424</v>
      </c>
      <c r="B10" s="53" t="s">
        <v>35</v>
      </c>
      <c r="C10" s="53"/>
      <c r="D10" s="53">
        <v>0.013</v>
      </c>
      <c r="E10" s="53">
        <v>0.01</v>
      </c>
      <c r="F10" s="123">
        <f>E10*10</f>
        <v>0.1</v>
      </c>
      <c r="G10" s="70"/>
      <c r="H10" s="27" t="s">
        <v>21</v>
      </c>
      <c r="I10" s="9" t="s">
        <v>21</v>
      </c>
      <c r="J10" s="14">
        <v>0.025</v>
      </c>
      <c r="K10" s="16" t="s">
        <v>21</v>
      </c>
      <c r="L10" s="9">
        <v>0.004</v>
      </c>
      <c r="M10" s="9">
        <v>0.002</v>
      </c>
      <c r="N10" s="27">
        <v>0.0137</v>
      </c>
      <c r="O10" s="9">
        <v>0.0068</v>
      </c>
      <c r="P10" s="9">
        <v>0.0132</v>
      </c>
      <c r="Q10" s="9">
        <v>0.008</v>
      </c>
      <c r="R10" s="69">
        <v>0.006</v>
      </c>
      <c r="S10" s="53">
        <v>0.009</v>
      </c>
      <c r="T10" s="95">
        <v>0.012</v>
      </c>
      <c r="U10" s="70">
        <v>0.01</v>
      </c>
      <c r="V10" s="69">
        <v>0.005</v>
      </c>
      <c r="W10" s="53">
        <v>0.004</v>
      </c>
      <c r="X10" s="53">
        <v>0.005</v>
      </c>
      <c r="Y10" s="70">
        <v>0.02</v>
      </c>
      <c r="Z10" s="215"/>
      <c r="AA10" s="215"/>
      <c r="AB10" s="215" t="s">
        <v>47</v>
      </c>
      <c r="AC10" s="215"/>
      <c r="AD10" s="215" t="s">
        <v>147</v>
      </c>
      <c r="AE10" s="215" t="s">
        <v>147</v>
      </c>
      <c r="AF10" s="215">
        <v>0.003</v>
      </c>
      <c r="AG10" s="215">
        <v>0.008</v>
      </c>
      <c r="AH10" s="215">
        <v>0.001</v>
      </c>
      <c r="AI10" s="215"/>
      <c r="AJ10" s="215"/>
      <c r="AK10" s="215"/>
      <c r="AL10" s="67">
        <f t="shared" si="0"/>
        <v>0.003</v>
      </c>
      <c r="AM10" s="51" t="e">
        <f t="shared" si="1"/>
        <v>#VALUE!</v>
      </c>
      <c r="AN10" s="68">
        <f t="shared" si="2"/>
        <v>0.008</v>
      </c>
      <c r="AO10" s="265"/>
      <c r="AP10" s="106"/>
    </row>
    <row r="11" spans="1:42" s="17" customFormat="1" ht="12" customHeight="1">
      <c r="A11" s="361" t="s">
        <v>352</v>
      </c>
      <c r="B11" s="53" t="s">
        <v>35</v>
      </c>
      <c r="C11" s="53"/>
      <c r="D11" s="53">
        <v>0.013</v>
      </c>
      <c r="E11" s="53">
        <v>0.01</v>
      </c>
      <c r="F11" s="123"/>
      <c r="G11" s="70"/>
      <c r="H11" s="27"/>
      <c r="I11" s="9"/>
      <c r="J11" s="14"/>
      <c r="K11" s="16"/>
      <c r="L11" s="9"/>
      <c r="M11" s="9"/>
      <c r="N11" s="27"/>
      <c r="O11" s="9"/>
      <c r="P11" s="9"/>
      <c r="Q11" s="9"/>
      <c r="R11" s="69"/>
      <c r="S11" s="53"/>
      <c r="T11" s="95"/>
      <c r="U11" s="70"/>
      <c r="V11" s="69"/>
      <c r="W11" s="53"/>
      <c r="X11" s="53"/>
      <c r="Y11" s="70"/>
      <c r="Z11" s="215"/>
      <c r="AA11" s="215"/>
      <c r="AB11" s="215"/>
      <c r="AC11" s="215"/>
      <c r="AD11" s="215" t="s">
        <v>147</v>
      </c>
      <c r="AE11" s="215" t="s">
        <v>147</v>
      </c>
      <c r="AF11" s="215" t="s">
        <v>147</v>
      </c>
      <c r="AG11" s="215" t="s">
        <v>147</v>
      </c>
      <c r="AH11" s="215" t="s">
        <v>363</v>
      </c>
      <c r="AI11" s="215"/>
      <c r="AJ11" s="215"/>
      <c r="AK11" s="215"/>
      <c r="AL11" s="67">
        <f>MIN(AD11:AG11)</f>
        <v>0</v>
      </c>
      <c r="AM11" s="51" t="e">
        <f>(AD11+AE11+AF11+AG11)/4</f>
        <v>#VALUE!</v>
      </c>
      <c r="AN11" s="68">
        <f>MAX(AD11:AG11)</f>
        <v>0</v>
      </c>
      <c r="AO11" s="265"/>
      <c r="AP11" s="106"/>
    </row>
    <row r="12" spans="1:42" s="17" customFormat="1" ht="12" customHeight="1">
      <c r="A12" s="361" t="s">
        <v>3</v>
      </c>
      <c r="B12" s="53" t="s">
        <v>35</v>
      </c>
      <c r="C12" s="53"/>
      <c r="D12" s="53"/>
      <c r="E12" s="53">
        <v>0.7</v>
      </c>
      <c r="F12" s="123"/>
      <c r="G12" s="70"/>
      <c r="H12" s="27" t="s">
        <v>21</v>
      </c>
      <c r="I12" s="9" t="s">
        <v>21</v>
      </c>
      <c r="J12" s="14">
        <v>0.128</v>
      </c>
      <c r="K12" s="16" t="s">
        <v>21</v>
      </c>
      <c r="L12" s="9">
        <v>0.013</v>
      </c>
      <c r="M12" s="9">
        <v>0.015</v>
      </c>
      <c r="N12" s="27">
        <v>0.0853</v>
      </c>
      <c r="O12" s="9">
        <v>0.0457</v>
      </c>
      <c r="P12" s="9">
        <v>0.068</v>
      </c>
      <c r="Q12" s="9">
        <v>0.047</v>
      </c>
      <c r="R12" s="69">
        <v>0.039</v>
      </c>
      <c r="S12" s="53">
        <v>0.043</v>
      </c>
      <c r="T12" s="53">
        <v>0.026</v>
      </c>
      <c r="U12" s="70">
        <v>0.032</v>
      </c>
      <c r="V12" s="69">
        <v>0.02</v>
      </c>
      <c r="W12" s="53">
        <v>0.031</v>
      </c>
      <c r="X12" s="53">
        <v>0.02</v>
      </c>
      <c r="Y12" s="70">
        <v>0.062</v>
      </c>
      <c r="Z12" s="215"/>
      <c r="AA12" s="215"/>
      <c r="AB12" s="215">
        <v>0.014</v>
      </c>
      <c r="AC12" s="215"/>
      <c r="AD12" s="215" t="s">
        <v>147</v>
      </c>
      <c r="AE12" s="215" t="s">
        <v>147</v>
      </c>
      <c r="AF12" s="215">
        <v>0.019</v>
      </c>
      <c r="AG12" s="215">
        <v>0.025</v>
      </c>
      <c r="AH12" s="215" t="s">
        <v>364</v>
      </c>
      <c r="AI12" s="215"/>
      <c r="AJ12" s="215"/>
      <c r="AK12" s="215"/>
      <c r="AL12" s="67">
        <f t="shared" si="0"/>
        <v>0.019</v>
      </c>
      <c r="AM12" s="51" t="e">
        <f t="shared" si="1"/>
        <v>#VALUE!</v>
      </c>
      <c r="AN12" s="68">
        <f t="shared" si="2"/>
        <v>0.025</v>
      </c>
      <c r="AO12" s="265"/>
      <c r="AP12" s="106"/>
    </row>
    <row r="13" spans="1:42" s="17" customFormat="1" ht="12" customHeight="1">
      <c r="A13" s="361" t="s">
        <v>353</v>
      </c>
      <c r="B13" s="53" t="s">
        <v>35</v>
      </c>
      <c r="C13" s="53"/>
      <c r="D13" s="53"/>
      <c r="E13" s="53"/>
      <c r="F13" s="123"/>
      <c r="G13" s="70"/>
      <c r="H13" s="27"/>
      <c r="I13" s="9"/>
      <c r="J13" s="14"/>
      <c r="K13" s="16"/>
      <c r="L13" s="9"/>
      <c r="M13" s="9"/>
      <c r="N13" s="27"/>
      <c r="O13" s="9"/>
      <c r="P13" s="9"/>
      <c r="Q13" s="9"/>
      <c r="R13" s="69"/>
      <c r="S13" s="53"/>
      <c r="T13" s="53"/>
      <c r="U13" s="70"/>
      <c r="V13" s="69"/>
      <c r="W13" s="53"/>
      <c r="X13" s="53"/>
      <c r="Y13" s="70"/>
      <c r="Z13" s="215"/>
      <c r="AA13" s="215"/>
      <c r="AB13" s="215"/>
      <c r="AC13" s="215"/>
      <c r="AD13" s="215" t="s">
        <v>147</v>
      </c>
      <c r="AE13" s="215" t="s">
        <v>147</v>
      </c>
      <c r="AF13" s="215" t="s">
        <v>147</v>
      </c>
      <c r="AG13" s="215" t="s">
        <v>147</v>
      </c>
      <c r="AH13" s="215" t="s">
        <v>364</v>
      </c>
      <c r="AI13" s="215"/>
      <c r="AJ13" s="215"/>
      <c r="AK13" s="215"/>
      <c r="AL13" s="67">
        <f>MIN(AD13:AG13)</f>
        <v>0</v>
      </c>
      <c r="AM13" s="51" t="e">
        <f>(AD13+AE13+AF13+AG13)/4</f>
        <v>#VALUE!</v>
      </c>
      <c r="AN13" s="68">
        <f>MAX(AD13:AG13)</f>
        <v>0</v>
      </c>
      <c r="AO13" s="265"/>
      <c r="AP13" s="106"/>
    </row>
    <row r="14" spans="1:42" s="17" customFormat="1" ht="12" customHeight="1">
      <c r="A14" s="361" t="s">
        <v>126</v>
      </c>
      <c r="B14" s="53" t="s">
        <v>35</v>
      </c>
      <c r="C14" s="53"/>
      <c r="D14" s="53"/>
      <c r="E14" s="53"/>
      <c r="F14" s="123"/>
      <c r="G14" s="70"/>
      <c r="H14" s="27" t="s">
        <v>14</v>
      </c>
      <c r="I14" s="9" t="s">
        <v>14</v>
      </c>
      <c r="J14" s="9" t="s">
        <v>14</v>
      </c>
      <c r="K14" s="16" t="s">
        <v>14</v>
      </c>
      <c r="L14" s="9" t="s">
        <v>14</v>
      </c>
      <c r="M14" s="9" t="s">
        <v>14</v>
      </c>
      <c r="N14" s="27">
        <v>3</v>
      </c>
      <c r="O14" s="9" t="s">
        <v>14</v>
      </c>
      <c r="P14" s="9" t="s">
        <v>14</v>
      </c>
      <c r="Q14" s="9" t="s">
        <v>14</v>
      </c>
      <c r="R14" s="71" t="s">
        <v>14</v>
      </c>
      <c r="S14" s="52" t="s">
        <v>14</v>
      </c>
      <c r="T14" s="52" t="s">
        <v>14</v>
      </c>
      <c r="U14" s="72" t="s">
        <v>14</v>
      </c>
      <c r="V14" s="71" t="s">
        <v>14</v>
      </c>
      <c r="W14" s="58">
        <v>3</v>
      </c>
      <c r="X14" s="52" t="s">
        <v>14</v>
      </c>
      <c r="Y14" s="72">
        <v>2</v>
      </c>
      <c r="Z14" s="276" t="s">
        <v>14</v>
      </c>
      <c r="AA14" s="276" t="s">
        <v>14</v>
      </c>
      <c r="AB14" s="276">
        <v>2</v>
      </c>
      <c r="AC14" s="276" t="s">
        <v>14</v>
      </c>
      <c r="AD14" s="276">
        <v>2</v>
      </c>
      <c r="AE14" s="276">
        <v>3</v>
      </c>
      <c r="AF14" s="276" t="s">
        <v>14</v>
      </c>
      <c r="AG14" s="276" t="s">
        <v>14</v>
      </c>
      <c r="AH14" s="276" t="s">
        <v>365</v>
      </c>
      <c r="AI14" s="276"/>
      <c r="AJ14" s="276"/>
      <c r="AK14" s="276"/>
      <c r="AL14" s="67">
        <f t="shared" si="0"/>
        <v>2</v>
      </c>
      <c r="AM14" s="51" t="e">
        <f t="shared" si="1"/>
        <v>#VALUE!</v>
      </c>
      <c r="AN14" s="68">
        <f t="shared" si="2"/>
        <v>3</v>
      </c>
      <c r="AO14" s="265"/>
      <c r="AP14" s="106"/>
    </row>
    <row r="15" spans="1:42" s="17" customFormat="1" ht="12" customHeight="1">
      <c r="A15" s="361" t="s">
        <v>4</v>
      </c>
      <c r="B15" s="53" t="s">
        <v>35</v>
      </c>
      <c r="C15" s="53"/>
      <c r="D15" s="53">
        <v>0.0002</v>
      </c>
      <c r="E15" s="53">
        <v>0.002</v>
      </c>
      <c r="F15" s="123">
        <f>E15*10</f>
        <v>0.02</v>
      </c>
      <c r="G15" s="70"/>
      <c r="H15" s="27" t="s">
        <v>21</v>
      </c>
      <c r="I15" s="9" t="s">
        <v>21</v>
      </c>
      <c r="J15" s="9">
        <v>0.0005</v>
      </c>
      <c r="K15" s="16" t="s">
        <v>21</v>
      </c>
      <c r="L15" s="9">
        <v>0.0002</v>
      </c>
      <c r="M15" s="9">
        <v>0.0002</v>
      </c>
      <c r="N15" s="27">
        <v>0.0004</v>
      </c>
      <c r="O15" s="9">
        <v>0.0003</v>
      </c>
      <c r="P15" s="9">
        <v>0.00066</v>
      </c>
      <c r="Q15" s="9">
        <v>0.0002</v>
      </c>
      <c r="R15" s="69">
        <v>0.0001</v>
      </c>
      <c r="S15" s="136">
        <v>0.0003</v>
      </c>
      <c r="T15" s="136">
        <v>0.0004</v>
      </c>
      <c r="U15" s="137">
        <v>0.0004</v>
      </c>
      <c r="V15" s="135">
        <v>0.0004</v>
      </c>
      <c r="W15" s="53">
        <v>0.0001</v>
      </c>
      <c r="X15" s="136">
        <v>0.0009</v>
      </c>
      <c r="Y15" s="137">
        <v>0.0013</v>
      </c>
      <c r="Z15" s="275"/>
      <c r="AA15" s="275"/>
      <c r="AB15" s="293">
        <v>0.001</v>
      </c>
      <c r="AC15" s="275"/>
      <c r="AD15" s="215" t="s">
        <v>147</v>
      </c>
      <c r="AE15" s="215" t="s">
        <v>147</v>
      </c>
      <c r="AF15" s="275" t="s">
        <v>46</v>
      </c>
      <c r="AG15" s="275">
        <v>0.0003</v>
      </c>
      <c r="AH15" s="215" t="s">
        <v>366</v>
      </c>
      <c r="AI15" s="275"/>
      <c r="AJ15" s="275"/>
      <c r="AK15" s="275"/>
      <c r="AL15" s="67">
        <f t="shared" si="0"/>
        <v>0.0003</v>
      </c>
      <c r="AM15" s="51" t="e">
        <f t="shared" si="1"/>
        <v>#VALUE!</v>
      </c>
      <c r="AN15" s="68">
        <f t="shared" si="2"/>
        <v>0.0003</v>
      </c>
      <c r="AO15" s="265"/>
      <c r="AP15" s="106"/>
    </row>
    <row r="16" spans="1:42" s="17" customFormat="1" ht="12" customHeight="1">
      <c r="A16" s="361" t="s">
        <v>354</v>
      </c>
      <c r="B16" s="53" t="s">
        <v>35</v>
      </c>
      <c r="C16" s="53"/>
      <c r="D16" s="53">
        <v>0.0002</v>
      </c>
      <c r="E16" s="53">
        <v>0.002</v>
      </c>
      <c r="F16" s="123"/>
      <c r="G16" s="70"/>
      <c r="H16" s="27"/>
      <c r="I16" s="9"/>
      <c r="J16" s="9"/>
      <c r="K16" s="16"/>
      <c r="L16" s="9"/>
      <c r="M16" s="9"/>
      <c r="N16" s="27"/>
      <c r="O16" s="9"/>
      <c r="P16" s="9"/>
      <c r="Q16" s="9"/>
      <c r="R16" s="69"/>
      <c r="S16" s="136"/>
      <c r="T16" s="136"/>
      <c r="U16" s="137"/>
      <c r="V16" s="135"/>
      <c r="W16" s="53"/>
      <c r="X16" s="136"/>
      <c r="Y16" s="137"/>
      <c r="Z16" s="275"/>
      <c r="AA16" s="275"/>
      <c r="AB16" s="293"/>
      <c r="AC16" s="275"/>
      <c r="AD16" s="215" t="s">
        <v>147</v>
      </c>
      <c r="AE16" s="215" t="s">
        <v>147</v>
      </c>
      <c r="AF16" s="275"/>
      <c r="AG16" s="275"/>
      <c r="AH16" s="215" t="s">
        <v>366</v>
      </c>
      <c r="AI16" s="275"/>
      <c r="AJ16" s="275"/>
      <c r="AK16" s="275"/>
      <c r="AL16" s="67">
        <f>MIN(AD16:AG16)</f>
        <v>0</v>
      </c>
      <c r="AM16" s="51" t="e">
        <f>(AD16+AE16+AF16+AG16)/4</f>
        <v>#VALUE!</v>
      </c>
      <c r="AN16" s="68">
        <f>MAX(AD16:AG16)</f>
        <v>0</v>
      </c>
      <c r="AO16" s="265"/>
      <c r="AP16" s="106"/>
    </row>
    <row r="17" spans="1:42" s="17" customFormat="1" ht="12" customHeight="1">
      <c r="A17" s="361" t="s">
        <v>122</v>
      </c>
      <c r="B17" s="53" t="s">
        <v>35</v>
      </c>
      <c r="C17" s="53"/>
      <c r="D17" s="53"/>
      <c r="E17" s="53"/>
      <c r="F17" s="123"/>
      <c r="G17" s="70"/>
      <c r="H17" s="27" t="s">
        <v>21</v>
      </c>
      <c r="I17" s="9" t="s">
        <v>21</v>
      </c>
      <c r="J17" s="14">
        <v>575</v>
      </c>
      <c r="K17" s="16" t="s">
        <v>21</v>
      </c>
      <c r="L17" s="9">
        <v>600</v>
      </c>
      <c r="M17" s="9">
        <v>540</v>
      </c>
      <c r="N17" s="27">
        <v>559</v>
      </c>
      <c r="O17" s="9">
        <v>545</v>
      </c>
      <c r="P17" s="9">
        <v>628</v>
      </c>
      <c r="Q17" s="9">
        <v>573</v>
      </c>
      <c r="R17" s="69">
        <v>586</v>
      </c>
      <c r="S17" s="53">
        <v>554</v>
      </c>
      <c r="T17" s="53">
        <v>604</v>
      </c>
      <c r="U17" s="70">
        <v>614</v>
      </c>
      <c r="V17" s="69">
        <v>622</v>
      </c>
      <c r="W17" s="53">
        <v>759</v>
      </c>
      <c r="X17" s="53">
        <v>637</v>
      </c>
      <c r="Y17" s="70">
        <v>664</v>
      </c>
      <c r="Z17" s="215"/>
      <c r="AA17" s="215"/>
      <c r="AB17" s="215">
        <v>640</v>
      </c>
      <c r="AC17" s="215"/>
      <c r="AD17" s="215" t="s">
        <v>147</v>
      </c>
      <c r="AE17" s="215" t="s">
        <v>147</v>
      </c>
      <c r="AF17" s="215">
        <v>629</v>
      </c>
      <c r="AG17" s="215">
        <v>616</v>
      </c>
      <c r="AH17" s="215">
        <v>600</v>
      </c>
      <c r="AI17" s="215"/>
      <c r="AJ17" s="215"/>
      <c r="AK17" s="215"/>
      <c r="AL17" s="67">
        <f t="shared" si="0"/>
        <v>616</v>
      </c>
      <c r="AM17" s="51" t="e">
        <f t="shared" si="1"/>
        <v>#VALUE!</v>
      </c>
      <c r="AN17" s="68">
        <f t="shared" si="2"/>
        <v>629</v>
      </c>
      <c r="AO17" s="265"/>
      <c r="AP17" s="106"/>
    </row>
    <row r="18" spans="1:42" s="17" customFormat="1" ht="12" customHeight="1">
      <c r="A18" s="361" t="s">
        <v>0</v>
      </c>
      <c r="B18" s="53" t="s">
        <v>35</v>
      </c>
      <c r="C18" s="53"/>
      <c r="D18" s="53"/>
      <c r="E18" s="53" t="s">
        <v>114</v>
      </c>
      <c r="F18" s="123"/>
      <c r="G18" s="70"/>
      <c r="H18" s="27" t="s">
        <v>21</v>
      </c>
      <c r="I18" s="9" t="s">
        <v>21</v>
      </c>
      <c r="J18" s="14">
        <v>1020</v>
      </c>
      <c r="K18" s="16" t="s">
        <v>21</v>
      </c>
      <c r="L18" s="9">
        <v>1200</v>
      </c>
      <c r="M18" s="9">
        <v>1100</v>
      </c>
      <c r="N18" s="27">
        <v>1060</v>
      </c>
      <c r="O18" s="9">
        <v>1360</v>
      </c>
      <c r="P18" s="9">
        <v>960</v>
      </c>
      <c r="Q18" s="9">
        <v>940</v>
      </c>
      <c r="R18" s="63">
        <v>1000</v>
      </c>
      <c r="S18" s="95">
        <v>1200</v>
      </c>
      <c r="T18" s="95">
        <v>920</v>
      </c>
      <c r="U18" s="64">
        <v>1200</v>
      </c>
      <c r="V18" s="63">
        <v>1150</v>
      </c>
      <c r="W18" s="95">
        <v>1220</v>
      </c>
      <c r="X18" s="95">
        <v>1240</v>
      </c>
      <c r="Y18" s="64">
        <v>1120</v>
      </c>
      <c r="Z18" s="277"/>
      <c r="AA18" s="277"/>
      <c r="AB18" s="277">
        <v>1050</v>
      </c>
      <c r="AC18" s="277"/>
      <c r="AD18" s="215" t="s">
        <v>147</v>
      </c>
      <c r="AE18" s="215" t="s">
        <v>147</v>
      </c>
      <c r="AF18" s="277">
        <v>1130</v>
      </c>
      <c r="AG18" s="277">
        <v>1100</v>
      </c>
      <c r="AH18" s="277">
        <v>870</v>
      </c>
      <c r="AI18" s="277"/>
      <c r="AJ18" s="277"/>
      <c r="AK18" s="277"/>
      <c r="AL18" s="67">
        <f t="shared" si="0"/>
        <v>1100</v>
      </c>
      <c r="AM18" s="51" t="e">
        <f t="shared" si="1"/>
        <v>#VALUE!</v>
      </c>
      <c r="AN18" s="68">
        <f t="shared" si="2"/>
        <v>1130</v>
      </c>
      <c r="AO18" s="265"/>
      <c r="AP18" s="106"/>
    </row>
    <row r="19" spans="1:44" s="17" customFormat="1" ht="12" customHeight="1">
      <c r="A19" s="361" t="s">
        <v>6</v>
      </c>
      <c r="B19" s="53" t="s">
        <v>35</v>
      </c>
      <c r="C19" s="53"/>
      <c r="D19" s="53">
        <v>0.001</v>
      </c>
      <c r="E19" s="53">
        <v>0.05</v>
      </c>
      <c r="F19" s="123">
        <f>E19*10</f>
        <v>0.5</v>
      </c>
      <c r="G19" s="70"/>
      <c r="H19" s="27" t="s">
        <v>21</v>
      </c>
      <c r="I19" s="9" t="s">
        <v>21</v>
      </c>
      <c r="J19" s="9" t="s">
        <v>33</v>
      </c>
      <c r="K19" s="16" t="s">
        <v>21</v>
      </c>
      <c r="L19" s="9" t="s">
        <v>48</v>
      </c>
      <c r="M19" s="9" t="s">
        <v>48</v>
      </c>
      <c r="N19" s="27" t="s">
        <v>28</v>
      </c>
      <c r="O19" s="9" t="s">
        <v>48</v>
      </c>
      <c r="P19" s="9" t="s">
        <v>33</v>
      </c>
      <c r="Q19" s="9" t="s">
        <v>33</v>
      </c>
      <c r="R19" s="71" t="s">
        <v>33</v>
      </c>
      <c r="S19" s="52" t="s">
        <v>33</v>
      </c>
      <c r="T19" s="52" t="s">
        <v>33</v>
      </c>
      <c r="U19" s="72" t="s">
        <v>33</v>
      </c>
      <c r="V19" s="71" t="s">
        <v>33</v>
      </c>
      <c r="W19" s="52" t="s">
        <v>33</v>
      </c>
      <c r="X19" s="52" t="s">
        <v>33</v>
      </c>
      <c r="Y19" s="72" t="s">
        <v>33</v>
      </c>
      <c r="Z19" s="276"/>
      <c r="AA19" s="276"/>
      <c r="AB19" s="276" t="s">
        <v>33</v>
      </c>
      <c r="AC19" s="276"/>
      <c r="AD19" s="215" t="s">
        <v>147</v>
      </c>
      <c r="AE19" s="215" t="s">
        <v>147</v>
      </c>
      <c r="AF19" s="276" t="s">
        <v>33</v>
      </c>
      <c r="AG19" s="276" t="s">
        <v>33</v>
      </c>
      <c r="AH19" s="276" t="s">
        <v>367</v>
      </c>
      <c r="AI19" s="276"/>
      <c r="AJ19" s="276"/>
      <c r="AK19" s="276"/>
      <c r="AL19" s="67">
        <f t="shared" si="0"/>
        <v>0</v>
      </c>
      <c r="AM19" s="51" t="e">
        <f t="shared" si="1"/>
        <v>#VALUE!</v>
      </c>
      <c r="AN19" s="68">
        <f t="shared" si="2"/>
        <v>0</v>
      </c>
      <c r="AO19" s="97"/>
      <c r="AP19" s="9"/>
      <c r="AQ19" s="9"/>
      <c r="AR19" s="9"/>
    </row>
    <row r="20" spans="1:44" s="17" customFormat="1" ht="12" customHeight="1">
      <c r="A20" s="361" t="s">
        <v>355</v>
      </c>
      <c r="B20" s="53" t="s">
        <v>35</v>
      </c>
      <c r="C20" s="53"/>
      <c r="D20" s="53"/>
      <c r="E20" s="53"/>
      <c r="F20" s="123"/>
      <c r="G20" s="70"/>
      <c r="H20" s="27"/>
      <c r="I20" s="9"/>
      <c r="J20" s="9"/>
      <c r="K20" s="16"/>
      <c r="L20" s="9"/>
      <c r="M20" s="9"/>
      <c r="N20" s="27"/>
      <c r="O20" s="9"/>
      <c r="P20" s="9"/>
      <c r="Q20" s="9"/>
      <c r="R20" s="71"/>
      <c r="S20" s="52"/>
      <c r="T20" s="52"/>
      <c r="U20" s="72"/>
      <c r="V20" s="71"/>
      <c r="W20" s="52"/>
      <c r="X20" s="52"/>
      <c r="Y20" s="72"/>
      <c r="Z20" s="276"/>
      <c r="AA20" s="276"/>
      <c r="AB20" s="276"/>
      <c r="AC20" s="276"/>
      <c r="AD20" s="215" t="s">
        <v>147</v>
      </c>
      <c r="AE20" s="215" t="s">
        <v>147</v>
      </c>
      <c r="AF20" s="215" t="s">
        <v>147</v>
      </c>
      <c r="AG20" s="215" t="s">
        <v>147</v>
      </c>
      <c r="AH20" s="276" t="s">
        <v>367</v>
      </c>
      <c r="AI20" s="276"/>
      <c r="AJ20" s="276"/>
      <c r="AK20" s="276"/>
      <c r="AL20" s="67">
        <f>MIN(AD20:AG20)</f>
        <v>0</v>
      </c>
      <c r="AM20" s="51" t="e">
        <f>(AD20+AE20+AF20+AG20)/4</f>
        <v>#VALUE!</v>
      </c>
      <c r="AN20" s="68">
        <f>MAX(AD20:AG20)</f>
        <v>0</v>
      </c>
      <c r="AO20" s="97"/>
      <c r="AP20" s="9"/>
      <c r="AQ20" s="9"/>
      <c r="AR20" s="9"/>
    </row>
    <row r="21" spans="1:42" s="17" customFormat="1" ht="12" customHeight="1">
      <c r="A21" s="361" t="s">
        <v>378</v>
      </c>
      <c r="B21" s="53" t="s">
        <v>35</v>
      </c>
      <c r="C21" s="53"/>
      <c r="D21" s="53"/>
      <c r="E21" s="53"/>
      <c r="F21" s="123"/>
      <c r="G21" s="70"/>
      <c r="H21" s="27" t="s">
        <v>21</v>
      </c>
      <c r="I21" s="9" t="s">
        <v>21</v>
      </c>
      <c r="J21" s="14">
        <v>0.035</v>
      </c>
      <c r="K21" s="16" t="s">
        <v>21</v>
      </c>
      <c r="L21" s="9" t="s">
        <v>47</v>
      </c>
      <c r="M21" s="9" t="s">
        <v>47</v>
      </c>
      <c r="N21" s="27">
        <v>0.0245</v>
      </c>
      <c r="O21" s="9">
        <v>0.0111</v>
      </c>
      <c r="P21" s="9">
        <v>0.0164</v>
      </c>
      <c r="Q21" s="9">
        <v>0.01</v>
      </c>
      <c r="R21" s="69">
        <v>0.01</v>
      </c>
      <c r="S21" s="53">
        <v>0.011</v>
      </c>
      <c r="T21" s="53">
        <v>0.005</v>
      </c>
      <c r="U21" s="70">
        <v>0.007</v>
      </c>
      <c r="V21" s="69">
        <v>0.007</v>
      </c>
      <c r="W21" s="53">
        <v>0.007</v>
      </c>
      <c r="X21" s="53">
        <v>0.005</v>
      </c>
      <c r="Y21" s="70">
        <v>0.018</v>
      </c>
      <c r="Z21" s="215"/>
      <c r="AA21" s="215"/>
      <c r="AB21" s="215">
        <v>0.052</v>
      </c>
      <c r="AC21" s="215"/>
      <c r="AD21" s="215" t="s">
        <v>147</v>
      </c>
      <c r="AE21" s="215" t="s">
        <v>147</v>
      </c>
      <c r="AF21" s="215">
        <v>0.001</v>
      </c>
      <c r="AG21" s="215">
        <v>0.005</v>
      </c>
      <c r="AH21" s="215">
        <v>0.002</v>
      </c>
      <c r="AI21" s="215"/>
      <c r="AJ21" s="215"/>
      <c r="AK21" s="215"/>
      <c r="AL21" s="67">
        <f t="shared" si="0"/>
        <v>0.001</v>
      </c>
      <c r="AM21" s="51" t="e">
        <f t="shared" si="1"/>
        <v>#VALUE!</v>
      </c>
      <c r="AN21" s="68">
        <f t="shared" si="2"/>
        <v>0.005</v>
      </c>
      <c r="AO21" s="265"/>
      <c r="AP21" s="106"/>
    </row>
    <row r="22" spans="1:42" s="17" customFormat="1" ht="12" customHeight="1">
      <c r="A22" s="361" t="s">
        <v>356</v>
      </c>
      <c r="B22" s="53" t="s">
        <v>35</v>
      </c>
      <c r="C22" s="53"/>
      <c r="D22" s="53"/>
      <c r="E22" s="53"/>
      <c r="F22" s="123"/>
      <c r="G22" s="70"/>
      <c r="H22" s="27"/>
      <c r="I22" s="9"/>
      <c r="J22" s="14"/>
      <c r="K22" s="16"/>
      <c r="L22" s="9"/>
      <c r="M22" s="9"/>
      <c r="N22" s="27"/>
      <c r="O22" s="9"/>
      <c r="P22" s="9"/>
      <c r="Q22" s="9"/>
      <c r="R22" s="69"/>
      <c r="S22" s="53"/>
      <c r="T22" s="53"/>
      <c r="U22" s="70"/>
      <c r="V22" s="69"/>
      <c r="W22" s="53"/>
      <c r="X22" s="53"/>
      <c r="Y22" s="70"/>
      <c r="Z22" s="215"/>
      <c r="AA22" s="215"/>
      <c r="AB22" s="215"/>
      <c r="AC22" s="215"/>
      <c r="AD22" s="215" t="s">
        <v>147</v>
      </c>
      <c r="AE22" s="215" t="s">
        <v>147</v>
      </c>
      <c r="AF22" s="215" t="s">
        <v>147</v>
      </c>
      <c r="AG22" s="215" t="s">
        <v>147</v>
      </c>
      <c r="AH22" s="215" t="s">
        <v>363</v>
      </c>
      <c r="AI22" s="215"/>
      <c r="AJ22" s="215"/>
      <c r="AK22" s="215"/>
      <c r="AL22" s="67">
        <f>MIN(AD22:AG22)</f>
        <v>0</v>
      </c>
      <c r="AM22" s="51" t="e">
        <f>(AD22+AE22+AF22+AG22)/4</f>
        <v>#VALUE!</v>
      </c>
      <c r="AN22" s="68">
        <f>MAX(AD22:AG22)</f>
        <v>0</v>
      </c>
      <c r="AO22" s="265"/>
      <c r="AP22" s="106"/>
    </row>
    <row r="23" spans="1:42" s="17" customFormat="1" ht="12" customHeight="1">
      <c r="A23" s="361" t="s">
        <v>17</v>
      </c>
      <c r="B23" s="53" t="s">
        <v>135</v>
      </c>
      <c r="C23" s="53"/>
      <c r="D23" s="53"/>
      <c r="E23" s="53"/>
      <c r="F23" s="123"/>
      <c r="G23" s="70"/>
      <c r="H23" s="27">
        <v>10100</v>
      </c>
      <c r="I23" s="9">
        <v>9220</v>
      </c>
      <c r="J23" s="14">
        <v>9480</v>
      </c>
      <c r="K23" s="16">
        <v>9410</v>
      </c>
      <c r="L23" s="9">
        <v>6700</v>
      </c>
      <c r="M23" s="9">
        <v>9300</v>
      </c>
      <c r="N23" s="27">
        <v>9130</v>
      </c>
      <c r="O23" s="9">
        <v>9270</v>
      </c>
      <c r="P23" s="9">
        <v>9110</v>
      </c>
      <c r="Q23" s="9">
        <v>8800</v>
      </c>
      <c r="R23" s="69">
        <v>8560</v>
      </c>
      <c r="S23" s="53">
        <v>8760</v>
      </c>
      <c r="T23" s="53">
        <v>8600</v>
      </c>
      <c r="U23" s="70">
        <v>8530</v>
      </c>
      <c r="V23" s="69">
        <v>5760</v>
      </c>
      <c r="W23" s="53">
        <v>8830</v>
      </c>
      <c r="X23" s="53">
        <v>8530</v>
      </c>
      <c r="Y23" s="70">
        <v>8440</v>
      </c>
      <c r="Z23" s="215">
        <v>8140</v>
      </c>
      <c r="AA23" s="215">
        <v>8470</v>
      </c>
      <c r="AB23" s="215">
        <v>8350</v>
      </c>
      <c r="AC23" s="215">
        <v>8340</v>
      </c>
      <c r="AD23" s="215">
        <v>8600</v>
      </c>
      <c r="AE23" s="215">
        <v>9260</v>
      </c>
      <c r="AF23" s="215">
        <v>8160</v>
      </c>
      <c r="AG23" s="215">
        <v>7610</v>
      </c>
      <c r="AH23" s="902">
        <v>8125</v>
      </c>
      <c r="AI23" s="215"/>
      <c r="AJ23" s="215"/>
      <c r="AK23" s="215"/>
      <c r="AL23" s="67">
        <f t="shared" si="0"/>
        <v>7610</v>
      </c>
      <c r="AM23" s="51">
        <f t="shared" si="1"/>
        <v>8407.5</v>
      </c>
      <c r="AN23" s="68">
        <f t="shared" si="2"/>
        <v>9260</v>
      </c>
      <c r="AO23" s="265"/>
      <c r="AP23" s="106"/>
    </row>
    <row r="24" spans="1:42" s="17" customFormat="1" ht="12" customHeight="1">
      <c r="A24" s="361" t="s">
        <v>334</v>
      </c>
      <c r="B24" s="53" t="s">
        <v>35</v>
      </c>
      <c r="C24" s="53"/>
      <c r="D24" s="53">
        <v>0.0014</v>
      </c>
      <c r="E24" s="53">
        <v>2</v>
      </c>
      <c r="F24" s="123">
        <f>E24*10</f>
        <v>20</v>
      </c>
      <c r="G24" s="70"/>
      <c r="H24" s="27" t="s">
        <v>21</v>
      </c>
      <c r="I24" s="9" t="s">
        <v>21</v>
      </c>
      <c r="J24" s="14">
        <v>0.022</v>
      </c>
      <c r="K24" s="16" t="s">
        <v>21</v>
      </c>
      <c r="L24" s="9" t="s">
        <v>47</v>
      </c>
      <c r="M24" s="9" t="s">
        <v>47</v>
      </c>
      <c r="N24" s="27">
        <v>0.0146</v>
      </c>
      <c r="O24" s="9">
        <v>0.00609</v>
      </c>
      <c r="P24" s="9">
        <v>0.01</v>
      </c>
      <c r="Q24" s="9">
        <v>0.004</v>
      </c>
      <c r="R24" s="135">
        <v>0.005</v>
      </c>
      <c r="S24" s="136">
        <v>0.006</v>
      </c>
      <c r="T24" s="136">
        <v>0.002</v>
      </c>
      <c r="U24" s="137">
        <v>0.004</v>
      </c>
      <c r="V24" s="135">
        <v>0.005</v>
      </c>
      <c r="W24" s="136">
        <v>0.007</v>
      </c>
      <c r="X24" s="136">
        <v>0.006</v>
      </c>
      <c r="Y24" s="137">
        <v>0.015</v>
      </c>
      <c r="Z24" s="275"/>
      <c r="AA24" s="275"/>
      <c r="AB24" s="275">
        <v>0.004</v>
      </c>
      <c r="AC24" s="275"/>
      <c r="AD24" s="215" t="s">
        <v>147</v>
      </c>
      <c r="AE24" s="215" t="s">
        <v>147</v>
      </c>
      <c r="AF24" s="275" t="s">
        <v>47</v>
      </c>
      <c r="AG24" s="275">
        <v>0.011</v>
      </c>
      <c r="AH24" s="215" t="s">
        <v>363</v>
      </c>
      <c r="AI24" s="275"/>
      <c r="AJ24" s="275"/>
      <c r="AK24" s="275"/>
      <c r="AL24" s="67">
        <f t="shared" si="0"/>
        <v>0.011</v>
      </c>
      <c r="AM24" s="51" t="e">
        <f t="shared" si="1"/>
        <v>#VALUE!</v>
      </c>
      <c r="AN24" s="68">
        <f t="shared" si="2"/>
        <v>0.011</v>
      </c>
      <c r="AO24" s="265"/>
      <c r="AP24" s="106"/>
    </row>
    <row r="25" spans="1:42" s="17" customFormat="1" ht="12" customHeight="1">
      <c r="A25" s="361" t="s">
        <v>357</v>
      </c>
      <c r="B25" s="53" t="s">
        <v>35</v>
      </c>
      <c r="C25" s="53"/>
      <c r="D25" s="53">
        <v>0.0014</v>
      </c>
      <c r="E25" s="53">
        <v>2</v>
      </c>
      <c r="F25" s="123"/>
      <c r="G25" s="70"/>
      <c r="H25" s="27"/>
      <c r="I25" s="9"/>
      <c r="J25" s="14"/>
      <c r="K25" s="16"/>
      <c r="L25" s="9"/>
      <c r="M25" s="9"/>
      <c r="N25" s="27"/>
      <c r="O25" s="9"/>
      <c r="P25" s="9"/>
      <c r="Q25" s="9"/>
      <c r="R25" s="135"/>
      <c r="S25" s="136"/>
      <c r="T25" s="136"/>
      <c r="U25" s="137"/>
      <c r="V25" s="135"/>
      <c r="W25" s="136"/>
      <c r="X25" s="136"/>
      <c r="Y25" s="137"/>
      <c r="Z25" s="275"/>
      <c r="AA25" s="275"/>
      <c r="AB25" s="275"/>
      <c r="AC25" s="275"/>
      <c r="AD25" s="215" t="s">
        <v>147</v>
      </c>
      <c r="AE25" s="215" t="s">
        <v>147</v>
      </c>
      <c r="AF25" s="215" t="s">
        <v>147</v>
      </c>
      <c r="AG25" s="215" t="s">
        <v>147</v>
      </c>
      <c r="AH25" s="215" t="s">
        <v>363</v>
      </c>
      <c r="AI25" s="275"/>
      <c r="AJ25" s="275"/>
      <c r="AK25" s="275"/>
      <c r="AL25" s="67">
        <f>MIN(AD25:AG25)</f>
        <v>0</v>
      </c>
      <c r="AM25" s="51" t="e">
        <f>(AD25+AE25+AF25+AG25)/4</f>
        <v>#VALUE!</v>
      </c>
      <c r="AN25" s="68">
        <f>MAX(AD25:AG25)</f>
        <v>0</v>
      </c>
      <c r="AO25" s="265"/>
      <c r="AP25" s="106"/>
    </row>
    <row r="26" spans="1:42" s="17" customFormat="1" ht="12" customHeight="1">
      <c r="A26" s="361" t="s">
        <v>1</v>
      </c>
      <c r="B26" s="53" t="s">
        <v>35</v>
      </c>
      <c r="C26" s="53"/>
      <c r="D26" s="53"/>
      <c r="E26" s="53">
        <v>1.5</v>
      </c>
      <c r="F26" s="123"/>
      <c r="G26" s="70"/>
      <c r="H26" s="27" t="s">
        <v>21</v>
      </c>
      <c r="I26" s="9" t="s">
        <v>21</v>
      </c>
      <c r="J26" s="14">
        <v>1.1</v>
      </c>
      <c r="K26" s="16" t="s">
        <v>21</v>
      </c>
      <c r="L26" s="9">
        <v>0.6</v>
      </c>
      <c r="M26" s="9" t="s">
        <v>41</v>
      </c>
      <c r="N26" s="27">
        <v>0.87</v>
      </c>
      <c r="O26" s="9">
        <v>0.79</v>
      </c>
      <c r="P26" s="9">
        <v>0.81</v>
      </c>
      <c r="Q26" s="9">
        <v>0.8</v>
      </c>
      <c r="R26" s="69">
        <v>0.8</v>
      </c>
      <c r="S26" s="53">
        <v>0.9</v>
      </c>
      <c r="T26" s="53">
        <v>0.7</v>
      </c>
      <c r="U26" s="70">
        <v>0.8</v>
      </c>
      <c r="V26" s="69">
        <v>0.9</v>
      </c>
      <c r="W26" s="53">
        <v>0.9</v>
      </c>
      <c r="X26" s="53">
        <v>0.9</v>
      </c>
      <c r="Y26" s="70">
        <v>0.8</v>
      </c>
      <c r="Z26" s="215"/>
      <c r="AA26" s="215"/>
      <c r="AB26" s="215">
        <v>0.9</v>
      </c>
      <c r="AC26" s="215"/>
      <c r="AD26" s="215" t="s">
        <v>147</v>
      </c>
      <c r="AE26" s="215" t="s">
        <v>147</v>
      </c>
      <c r="AF26" s="215">
        <v>1.1</v>
      </c>
      <c r="AG26" s="215">
        <v>0.9</v>
      </c>
      <c r="AH26" s="215">
        <v>0.8</v>
      </c>
      <c r="AI26" s="215"/>
      <c r="AJ26" s="215"/>
      <c r="AK26" s="215"/>
      <c r="AL26" s="67">
        <f t="shared" si="0"/>
        <v>0.9</v>
      </c>
      <c r="AM26" s="51" t="e">
        <f t="shared" si="1"/>
        <v>#VALUE!</v>
      </c>
      <c r="AN26" s="68">
        <f t="shared" si="2"/>
        <v>1.1</v>
      </c>
      <c r="AO26" s="265"/>
      <c r="AP26" s="106"/>
    </row>
    <row r="27" spans="1:42" s="17" customFormat="1" ht="12" customHeight="1">
      <c r="A27" s="361" t="s">
        <v>8</v>
      </c>
      <c r="B27" s="53" t="s">
        <v>35</v>
      </c>
      <c r="C27" s="53"/>
      <c r="D27" s="53">
        <v>0.0034</v>
      </c>
      <c r="E27" s="53">
        <v>0.01</v>
      </c>
      <c r="F27" s="123">
        <f>E27*10</f>
        <v>0.1</v>
      </c>
      <c r="G27" s="70"/>
      <c r="H27" s="27" t="s">
        <v>21</v>
      </c>
      <c r="I27" s="9" t="s">
        <v>21</v>
      </c>
      <c r="J27" s="9">
        <v>0.018</v>
      </c>
      <c r="K27" s="16" t="s">
        <v>21</v>
      </c>
      <c r="L27" s="9" t="s">
        <v>47</v>
      </c>
      <c r="M27" s="9" t="s">
        <v>47</v>
      </c>
      <c r="N27" s="27">
        <v>0.0109</v>
      </c>
      <c r="O27" s="9">
        <v>0.00509</v>
      </c>
      <c r="P27" s="9">
        <v>0.0098</v>
      </c>
      <c r="Q27" s="9">
        <v>0.005</v>
      </c>
      <c r="R27" s="135">
        <v>0.004</v>
      </c>
      <c r="S27" s="136">
        <v>0.006</v>
      </c>
      <c r="T27" s="136">
        <v>0.004</v>
      </c>
      <c r="U27" s="137">
        <v>0.004</v>
      </c>
      <c r="V27" s="69">
        <v>0.003</v>
      </c>
      <c r="W27" s="53">
        <v>0.003</v>
      </c>
      <c r="X27" s="136">
        <v>0.004</v>
      </c>
      <c r="Y27" s="137">
        <v>0.011</v>
      </c>
      <c r="Z27" s="275"/>
      <c r="AA27" s="275"/>
      <c r="AB27" s="275" t="s">
        <v>47</v>
      </c>
      <c r="AC27" s="275"/>
      <c r="AD27" s="215" t="s">
        <v>147</v>
      </c>
      <c r="AE27" s="215" t="s">
        <v>147</v>
      </c>
      <c r="AF27" s="215" t="s">
        <v>47</v>
      </c>
      <c r="AG27" s="278">
        <v>0.013</v>
      </c>
      <c r="AH27" s="215" t="s">
        <v>363</v>
      </c>
      <c r="AI27" s="275"/>
      <c r="AJ27" s="275"/>
      <c r="AK27" s="275"/>
      <c r="AL27" s="67">
        <f t="shared" si="0"/>
        <v>0.013</v>
      </c>
      <c r="AM27" s="51" t="e">
        <f t="shared" si="1"/>
        <v>#VALUE!</v>
      </c>
      <c r="AN27" s="68">
        <f t="shared" si="2"/>
        <v>0.013</v>
      </c>
      <c r="AO27" s="265"/>
      <c r="AP27" s="106"/>
    </row>
    <row r="28" spans="1:42" s="17" customFormat="1" ht="12" customHeight="1">
      <c r="A28" s="361" t="s">
        <v>358</v>
      </c>
      <c r="B28" s="53" t="s">
        <v>35</v>
      </c>
      <c r="C28" s="53"/>
      <c r="D28" s="53">
        <v>0.0034</v>
      </c>
      <c r="E28" s="53">
        <v>0.01</v>
      </c>
      <c r="F28" s="123"/>
      <c r="G28" s="70"/>
      <c r="H28" s="27"/>
      <c r="I28" s="9"/>
      <c r="J28" s="9"/>
      <c r="K28" s="16"/>
      <c r="L28" s="9"/>
      <c r="M28" s="9"/>
      <c r="N28" s="27"/>
      <c r="O28" s="9"/>
      <c r="P28" s="9"/>
      <c r="Q28" s="9"/>
      <c r="R28" s="135"/>
      <c r="S28" s="136"/>
      <c r="T28" s="136"/>
      <c r="U28" s="137"/>
      <c r="V28" s="69"/>
      <c r="W28" s="53"/>
      <c r="X28" s="136"/>
      <c r="Y28" s="137"/>
      <c r="Z28" s="275"/>
      <c r="AA28" s="275"/>
      <c r="AB28" s="275"/>
      <c r="AC28" s="275"/>
      <c r="AD28" s="215" t="s">
        <v>147</v>
      </c>
      <c r="AE28" s="215" t="s">
        <v>147</v>
      </c>
      <c r="AF28" s="215" t="s">
        <v>147</v>
      </c>
      <c r="AG28" s="215" t="s">
        <v>147</v>
      </c>
      <c r="AH28" s="215" t="s">
        <v>363</v>
      </c>
      <c r="AI28" s="275"/>
      <c r="AJ28" s="275"/>
      <c r="AK28" s="275"/>
      <c r="AL28" s="67">
        <f>MIN(AD28:AG28)</f>
        <v>0</v>
      </c>
      <c r="AM28" s="51" t="e">
        <f>(AD28+AE28+AF28+AG28)/4</f>
        <v>#VALUE!</v>
      </c>
      <c r="AN28" s="68">
        <f>MAX(AD28:AG28)</f>
        <v>0</v>
      </c>
      <c r="AO28" s="265"/>
      <c r="AP28" s="106"/>
    </row>
    <row r="29" spans="1:42" s="17" customFormat="1" ht="12" customHeight="1">
      <c r="A29" s="361" t="s">
        <v>18</v>
      </c>
      <c r="B29" s="53" t="s">
        <v>35</v>
      </c>
      <c r="C29" s="53"/>
      <c r="D29" s="53"/>
      <c r="E29" s="53"/>
      <c r="F29" s="123"/>
      <c r="G29" s="70"/>
      <c r="H29" s="27" t="s">
        <v>21</v>
      </c>
      <c r="I29" s="9" t="s">
        <v>21</v>
      </c>
      <c r="J29" s="14">
        <v>416</v>
      </c>
      <c r="K29" s="16" t="s">
        <v>21</v>
      </c>
      <c r="L29" s="9">
        <v>430</v>
      </c>
      <c r="M29" s="9">
        <v>390</v>
      </c>
      <c r="N29" s="27">
        <v>405</v>
      </c>
      <c r="O29" s="9">
        <v>385</v>
      </c>
      <c r="P29" s="9">
        <v>470</v>
      </c>
      <c r="Q29" s="9">
        <v>409</v>
      </c>
      <c r="R29" s="69">
        <v>399</v>
      </c>
      <c r="S29" s="53">
        <v>348</v>
      </c>
      <c r="T29" s="53">
        <v>406</v>
      </c>
      <c r="U29" s="70">
        <v>453</v>
      </c>
      <c r="V29" s="69">
        <v>397</v>
      </c>
      <c r="W29" s="53">
        <v>418</v>
      </c>
      <c r="X29" s="53">
        <v>438</v>
      </c>
      <c r="Y29" s="70">
        <v>6.93</v>
      </c>
      <c r="Z29" s="215"/>
      <c r="AA29" s="215"/>
      <c r="AB29" s="215">
        <v>380</v>
      </c>
      <c r="AC29" s="215"/>
      <c r="AD29" s="215" t="s">
        <v>147</v>
      </c>
      <c r="AE29" s="215" t="s">
        <v>147</v>
      </c>
      <c r="AF29" s="215">
        <v>400</v>
      </c>
      <c r="AG29" s="215">
        <v>344</v>
      </c>
      <c r="AH29" s="215">
        <v>370</v>
      </c>
      <c r="AI29" s="215"/>
      <c r="AJ29" s="215"/>
      <c r="AK29" s="215"/>
      <c r="AL29" s="67">
        <f t="shared" si="0"/>
        <v>344</v>
      </c>
      <c r="AM29" s="51" t="e">
        <f t="shared" si="1"/>
        <v>#VALUE!</v>
      </c>
      <c r="AN29" s="68">
        <f t="shared" si="2"/>
        <v>400</v>
      </c>
      <c r="AO29" s="265"/>
      <c r="AP29" s="106"/>
    </row>
    <row r="30" spans="1:44" s="823" customFormat="1" ht="12" customHeight="1">
      <c r="A30" s="361" t="s">
        <v>9</v>
      </c>
      <c r="B30" s="53" t="s">
        <v>35</v>
      </c>
      <c r="C30" s="811"/>
      <c r="D30" s="53">
        <v>0.0006</v>
      </c>
      <c r="E30" s="53">
        <v>0.001</v>
      </c>
      <c r="F30" s="123">
        <f>E30*10</f>
        <v>0.01</v>
      </c>
      <c r="G30" s="70"/>
      <c r="H30" s="27" t="s">
        <v>21</v>
      </c>
      <c r="I30" s="9" t="s">
        <v>21</v>
      </c>
      <c r="J30" s="9" t="s">
        <v>46</v>
      </c>
      <c r="K30" s="16" t="s">
        <v>21</v>
      </c>
      <c r="L30" s="9" t="s">
        <v>46</v>
      </c>
      <c r="M30" s="9" t="s">
        <v>46</v>
      </c>
      <c r="N30" s="27" t="s">
        <v>63</v>
      </c>
      <c r="O30" s="9" t="s">
        <v>63</v>
      </c>
      <c r="P30" s="9" t="s">
        <v>46</v>
      </c>
      <c r="Q30" s="9" t="s">
        <v>46</v>
      </c>
      <c r="R30" s="69" t="s">
        <v>46</v>
      </c>
      <c r="S30" s="53" t="s">
        <v>46</v>
      </c>
      <c r="T30" s="53" t="s">
        <v>46</v>
      </c>
      <c r="U30" s="70" t="s">
        <v>46</v>
      </c>
      <c r="V30" s="69" t="s">
        <v>46</v>
      </c>
      <c r="W30" s="53" t="s">
        <v>46</v>
      </c>
      <c r="X30" s="53" t="s">
        <v>46</v>
      </c>
      <c r="Y30" s="70" t="s">
        <v>46</v>
      </c>
      <c r="Z30" s="215"/>
      <c r="AA30" s="215"/>
      <c r="AB30" s="215">
        <v>0</v>
      </c>
      <c r="AC30" s="215"/>
      <c r="AD30" s="215" t="s">
        <v>147</v>
      </c>
      <c r="AE30" s="215" t="s">
        <v>147</v>
      </c>
      <c r="AF30" s="215" t="s">
        <v>147</v>
      </c>
      <c r="AG30" s="215" t="s">
        <v>46</v>
      </c>
      <c r="AH30" s="215" t="s">
        <v>368</v>
      </c>
      <c r="AI30" s="812"/>
      <c r="AJ30" s="812"/>
      <c r="AK30" s="812"/>
      <c r="AL30" s="67">
        <f t="shared" si="0"/>
        <v>0</v>
      </c>
      <c r="AM30" s="51" t="e">
        <f t="shared" si="1"/>
        <v>#VALUE!</v>
      </c>
      <c r="AN30" s="68">
        <f t="shared" si="2"/>
        <v>0</v>
      </c>
      <c r="AO30" s="822"/>
      <c r="AP30" s="821"/>
      <c r="AQ30" s="821"/>
      <c r="AR30" s="821"/>
    </row>
    <row r="31" spans="1:44" s="823" customFormat="1" ht="12" customHeight="1">
      <c r="A31" s="361" t="s">
        <v>359</v>
      </c>
      <c r="B31" s="53" t="s">
        <v>35</v>
      </c>
      <c r="C31" s="811"/>
      <c r="D31" s="53">
        <v>0.0006</v>
      </c>
      <c r="E31" s="53">
        <v>0.001</v>
      </c>
      <c r="F31" s="123"/>
      <c r="G31" s="70"/>
      <c r="H31" s="27"/>
      <c r="I31" s="9"/>
      <c r="J31" s="9"/>
      <c r="K31" s="16"/>
      <c r="L31" s="9"/>
      <c r="M31" s="9"/>
      <c r="N31" s="27"/>
      <c r="O31" s="9"/>
      <c r="P31" s="9"/>
      <c r="Q31" s="9"/>
      <c r="R31" s="69"/>
      <c r="S31" s="53"/>
      <c r="T31" s="53"/>
      <c r="U31" s="70"/>
      <c r="V31" s="69"/>
      <c r="W31" s="53"/>
      <c r="X31" s="53"/>
      <c r="Y31" s="70"/>
      <c r="Z31" s="215"/>
      <c r="AA31" s="215"/>
      <c r="AB31" s="215"/>
      <c r="AC31" s="215"/>
      <c r="AD31" s="215" t="s">
        <v>147</v>
      </c>
      <c r="AE31" s="215" t="s">
        <v>147</v>
      </c>
      <c r="AF31" s="215" t="s">
        <v>147</v>
      </c>
      <c r="AG31" s="215" t="s">
        <v>147</v>
      </c>
      <c r="AH31" s="215" t="s">
        <v>368</v>
      </c>
      <c r="AI31" s="812"/>
      <c r="AJ31" s="812"/>
      <c r="AK31" s="812"/>
      <c r="AL31" s="67">
        <f>MIN(AD31:AG31)</f>
        <v>0</v>
      </c>
      <c r="AM31" s="51" t="e">
        <f>(AD31+AE31+AF31+AG31)/4</f>
        <v>#VALUE!</v>
      </c>
      <c r="AN31" s="68">
        <f>MAX(AD31:AG31)</f>
        <v>0</v>
      </c>
      <c r="AO31" s="822"/>
      <c r="AP31" s="821"/>
      <c r="AQ31" s="821"/>
      <c r="AR31" s="821"/>
    </row>
    <row r="32" spans="1:42" s="17" customFormat="1" ht="12" customHeight="1">
      <c r="A32" s="361" t="s">
        <v>31</v>
      </c>
      <c r="B32" s="53" t="s">
        <v>35</v>
      </c>
      <c r="C32" s="53"/>
      <c r="D32" s="53">
        <v>0.7</v>
      </c>
      <c r="E32" s="53"/>
      <c r="F32" s="123"/>
      <c r="G32" s="70">
        <v>0.48</v>
      </c>
      <c r="H32" s="27">
        <v>0.01</v>
      </c>
      <c r="I32" s="9" t="s">
        <v>33</v>
      </c>
      <c r="J32" s="9" t="s">
        <v>33</v>
      </c>
      <c r="K32" s="16">
        <v>0.02</v>
      </c>
      <c r="L32" s="9">
        <v>0.03</v>
      </c>
      <c r="M32" s="9">
        <v>0.01</v>
      </c>
      <c r="N32" s="27">
        <v>0.08</v>
      </c>
      <c r="O32" s="9">
        <v>0.09</v>
      </c>
      <c r="P32" s="9">
        <v>0.08</v>
      </c>
      <c r="Q32" s="9">
        <v>0.07</v>
      </c>
      <c r="R32" s="71" t="s">
        <v>28</v>
      </c>
      <c r="S32" s="53">
        <v>0.12</v>
      </c>
      <c r="T32" s="52" t="s">
        <v>28</v>
      </c>
      <c r="U32" s="70">
        <v>0.08</v>
      </c>
      <c r="V32" s="71" t="s">
        <v>28</v>
      </c>
      <c r="W32" s="53">
        <v>0.07</v>
      </c>
      <c r="X32" s="52" t="s">
        <v>28</v>
      </c>
      <c r="Y32" s="70" t="s">
        <v>28</v>
      </c>
      <c r="Z32" s="215" t="s">
        <v>33</v>
      </c>
      <c r="AA32" s="215" t="s">
        <v>28</v>
      </c>
      <c r="AB32" s="215" t="s">
        <v>28</v>
      </c>
      <c r="AC32" s="215">
        <v>0.06</v>
      </c>
      <c r="AD32" s="215" t="s">
        <v>28</v>
      </c>
      <c r="AE32" s="215" t="s">
        <v>28</v>
      </c>
      <c r="AF32" s="215" t="s">
        <v>28</v>
      </c>
      <c r="AG32" s="215" t="s">
        <v>33</v>
      </c>
      <c r="AH32" s="215">
        <v>0.07</v>
      </c>
      <c r="AI32" s="215"/>
      <c r="AJ32" s="215"/>
      <c r="AK32" s="215"/>
      <c r="AL32" s="67">
        <f t="shared" si="0"/>
        <v>0</v>
      </c>
      <c r="AM32" s="51" t="e">
        <f t="shared" si="1"/>
        <v>#VALUE!</v>
      </c>
      <c r="AN32" s="68">
        <f t="shared" si="2"/>
        <v>0</v>
      </c>
      <c r="AO32" s="265"/>
      <c r="AP32" s="106"/>
    </row>
    <row r="33" spans="1:42" s="17" customFormat="1" ht="12" customHeight="1">
      <c r="A33" s="361" t="s">
        <v>23</v>
      </c>
      <c r="B33" s="53" t="s">
        <v>12</v>
      </c>
      <c r="C33" s="50"/>
      <c r="D33" s="50"/>
      <c r="E33" s="50"/>
      <c r="F33" s="121" t="s">
        <v>113</v>
      </c>
      <c r="G33" s="70"/>
      <c r="H33" s="32">
        <v>6.92</v>
      </c>
      <c r="I33" s="25">
        <v>7.12</v>
      </c>
      <c r="J33" s="25">
        <v>7</v>
      </c>
      <c r="K33" s="30">
        <v>6.96</v>
      </c>
      <c r="L33" s="25">
        <v>6.45</v>
      </c>
      <c r="M33" s="25">
        <v>6.58</v>
      </c>
      <c r="N33" s="32">
        <v>6.8</v>
      </c>
      <c r="O33" s="25">
        <v>6.8</v>
      </c>
      <c r="P33" s="25">
        <v>6.8</v>
      </c>
      <c r="Q33" s="25">
        <v>6.76</v>
      </c>
      <c r="R33" s="69">
        <v>6.8</v>
      </c>
      <c r="S33" s="53">
        <v>6.8</v>
      </c>
      <c r="T33" s="53">
        <v>6.74</v>
      </c>
      <c r="U33" s="70">
        <v>6.67</v>
      </c>
      <c r="V33" s="69">
        <v>6.75</v>
      </c>
      <c r="W33" s="53">
        <v>6.7</v>
      </c>
      <c r="X33" s="53">
        <v>6.72</v>
      </c>
      <c r="Y33" s="70">
        <v>6.73</v>
      </c>
      <c r="Z33" s="215">
        <v>6.68</v>
      </c>
      <c r="AA33" s="291">
        <v>6.7</v>
      </c>
      <c r="AB33" s="215">
        <v>6.75</v>
      </c>
      <c r="AC33" s="215">
        <v>6.67</v>
      </c>
      <c r="AD33" s="215">
        <v>6.71</v>
      </c>
      <c r="AE33" s="215">
        <v>6.71</v>
      </c>
      <c r="AF33" s="291">
        <v>7.3</v>
      </c>
      <c r="AG33" s="215">
        <v>7.24</v>
      </c>
      <c r="AH33" s="215">
        <v>6.73</v>
      </c>
      <c r="AI33" s="215"/>
      <c r="AJ33" s="215"/>
      <c r="AK33" s="215"/>
      <c r="AL33" s="67">
        <f t="shared" si="0"/>
        <v>6.71</v>
      </c>
      <c r="AM33" s="51">
        <f t="shared" si="1"/>
        <v>6.99</v>
      </c>
      <c r="AN33" s="68">
        <f t="shared" si="2"/>
        <v>7.3</v>
      </c>
      <c r="AO33" s="265"/>
      <c r="AP33" s="106"/>
    </row>
    <row r="34" spans="1:42" s="17" customFormat="1" ht="12" customHeight="1">
      <c r="A34" s="361" t="s">
        <v>32</v>
      </c>
      <c r="B34" s="53" t="s">
        <v>35</v>
      </c>
      <c r="C34" s="53"/>
      <c r="D34" s="53"/>
      <c r="E34" s="53"/>
      <c r="F34" s="123"/>
      <c r="G34" s="70">
        <v>48</v>
      </c>
      <c r="H34" s="27">
        <v>41</v>
      </c>
      <c r="I34" s="9">
        <v>35</v>
      </c>
      <c r="J34" s="14">
        <v>40</v>
      </c>
      <c r="K34" s="16">
        <v>33</v>
      </c>
      <c r="L34" s="9">
        <v>38</v>
      </c>
      <c r="M34" s="9">
        <v>35</v>
      </c>
      <c r="N34" s="222">
        <v>50.5</v>
      </c>
      <c r="O34" s="9">
        <v>47.7</v>
      </c>
      <c r="P34" s="223">
        <v>59.5</v>
      </c>
      <c r="Q34" s="9">
        <v>32</v>
      </c>
      <c r="R34" s="69">
        <v>42.2</v>
      </c>
      <c r="S34" s="53">
        <v>34</v>
      </c>
      <c r="T34" s="53">
        <v>34</v>
      </c>
      <c r="U34" s="70">
        <v>34</v>
      </c>
      <c r="V34" s="69">
        <v>35</v>
      </c>
      <c r="W34" s="53">
        <v>40</v>
      </c>
      <c r="X34" s="53">
        <v>38</v>
      </c>
      <c r="Y34" s="70">
        <v>34</v>
      </c>
      <c r="Z34" s="215">
        <v>37</v>
      </c>
      <c r="AA34" s="215">
        <v>36</v>
      </c>
      <c r="AB34" s="215">
        <v>33</v>
      </c>
      <c r="AC34" s="215">
        <v>33</v>
      </c>
      <c r="AD34" s="215">
        <v>34</v>
      </c>
      <c r="AE34" s="215">
        <v>29</v>
      </c>
      <c r="AF34" s="215">
        <v>34</v>
      </c>
      <c r="AG34" s="215">
        <v>32</v>
      </c>
      <c r="AH34" s="215">
        <v>32</v>
      </c>
      <c r="AI34" s="215"/>
      <c r="AJ34" s="215"/>
      <c r="AK34" s="215"/>
      <c r="AL34" s="67">
        <f t="shared" si="0"/>
        <v>29</v>
      </c>
      <c r="AM34" s="51">
        <f t="shared" si="1"/>
        <v>32.25</v>
      </c>
      <c r="AN34" s="68">
        <f t="shared" si="2"/>
        <v>34</v>
      </c>
      <c r="AO34" s="265"/>
      <c r="AP34" s="106"/>
    </row>
    <row r="35" spans="1:42" s="17" customFormat="1" ht="12" customHeight="1">
      <c r="A35" s="361" t="s">
        <v>123</v>
      </c>
      <c r="B35" s="53" t="s">
        <v>35</v>
      </c>
      <c r="C35" s="53"/>
      <c r="D35" s="53"/>
      <c r="E35" s="53" t="s">
        <v>118</v>
      </c>
      <c r="F35" s="123"/>
      <c r="G35" s="70"/>
      <c r="H35" s="27" t="s">
        <v>21</v>
      </c>
      <c r="I35" s="9" t="s">
        <v>21</v>
      </c>
      <c r="J35" s="14">
        <v>1240</v>
      </c>
      <c r="K35" s="16" t="s">
        <v>21</v>
      </c>
      <c r="L35" s="9">
        <v>1300</v>
      </c>
      <c r="M35" s="9">
        <v>1200</v>
      </c>
      <c r="N35" s="27">
        <v>1260</v>
      </c>
      <c r="O35" s="9">
        <v>1220</v>
      </c>
      <c r="P35" s="9">
        <v>1450</v>
      </c>
      <c r="Q35" s="9">
        <v>1290</v>
      </c>
      <c r="R35" s="63">
        <v>1290</v>
      </c>
      <c r="S35" s="95">
        <v>1200</v>
      </c>
      <c r="T35" s="95">
        <v>1150</v>
      </c>
      <c r="U35" s="64">
        <v>1160</v>
      </c>
      <c r="V35" s="63">
        <v>1200</v>
      </c>
      <c r="W35" s="95">
        <v>1170</v>
      </c>
      <c r="X35" s="95">
        <v>1230</v>
      </c>
      <c r="Y35" s="64">
        <v>1040</v>
      </c>
      <c r="Z35" s="277"/>
      <c r="AA35" s="277"/>
      <c r="AB35" s="277">
        <v>1050</v>
      </c>
      <c r="AC35" s="277"/>
      <c r="AD35" s="215" t="s">
        <v>147</v>
      </c>
      <c r="AE35" s="215" t="s">
        <v>147</v>
      </c>
      <c r="AF35" s="277">
        <v>1120</v>
      </c>
      <c r="AG35" s="277">
        <v>1000</v>
      </c>
      <c r="AH35" s="277">
        <v>1100</v>
      </c>
      <c r="AI35" s="277"/>
      <c r="AJ35" s="277"/>
      <c r="AK35" s="277"/>
      <c r="AL35" s="67">
        <f t="shared" si="0"/>
        <v>1000</v>
      </c>
      <c r="AM35" s="51" t="e">
        <f t="shared" si="1"/>
        <v>#VALUE!</v>
      </c>
      <c r="AN35" s="68">
        <f t="shared" si="2"/>
        <v>1120</v>
      </c>
      <c r="AO35" s="265"/>
      <c r="AP35" s="106"/>
    </row>
    <row r="36" spans="1:42" s="17" customFormat="1" ht="12" customHeight="1">
      <c r="A36" s="361" t="s">
        <v>125</v>
      </c>
      <c r="B36" s="53" t="s">
        <v>35</v>
      </c>
      <c r="C36" s="53"/>
      <c r="D36" s="53"/>
      <c r="E36" s="83" t="s">
        <v>119</v>
      </c>
      <c r="F36" s="123">
        <f>10*500</f>
        <v>5000</v>
      </c>
      <c r="G36" s="70"/>
      <c r="H36" s="27" t="s">
        <v>21</v>
      </c>
      <c r="I36" s="9" t="s">
        <v>21</v>
      </c>
      <c r="J36" s="14">
        <v>3700</v>
      </c>
      <c r="K36" s="16" t="s">
        <v>21</v>
      </c>
      <c r="L36" s="9">
        <v>3700</v>
      </c>
      <c r="M36" s="9">
        <v>3700</v>
      </c>
      <c r="N36" s="27">
        <v>3720</v>
      </c>
      <c r="O36" s="9">
        <v>3740</v>
      </c>
      <c r="P36" s="9">
        <v>3320</v>
      </c>
      <c r="Q36" s="9">
        <v>3510</v>
      </c>
      <c r="R36" s="63">
        <v>3350</v>
      </c>
      <c r="S36" s="95">
        <v>3080</v>
      </c>
      <c r="T36" s="95">
        <v>3500</v>
      </c>
      <c r="U36" s="64">
        <v>3030</v>
      </c>
      <c r="V36" s="63">
        <v>2990</v>
      </c>
      <c r="W36" s="95">
        <v>2860</v>
      </c>
      <c r="X36" s="95">
        <v>3140</v>
      </c>
      <c r="Y36" s="64">
        <v>3360</v>
      </c>
      <c r="Z36" s="277"/>
      <c r="AA36" s="277"/>
      <c r="AB36" s="277">
        <v>4000</v>
      </c>
      <c r="AC36" s="277"/>
      <c r="AD36" s="215" t="s">
        <v>147</v>
      </c>
      <c r="AE36" s="215" t="s">
        <v>147</v>
      </c>
      <c r="AF36" s="277">
        <v>3020</v>
      </c>
      <c r="AG36" s="970">
        <v>2530</v>
      </c>
      <c r="AH36" s="277">
        <v>3500</v>
      </c>
      <c r="AI36" s="277"/>
      <c r="AJ36" s="277"/>
      <c r="AK36" s="277"/>
      <c r="AL36" s="67">
        <f t="shared" si="0"/>
        <v>2530</v>
      </c>
      <c r="AM36" s="51" t="e">
        <f>(AD36+AE36+AF36+AG37)/4</f>
        <v>#VALUE!</v>
      </c>
      <c r="AN36" s="68">
        <f t="shared" si="2"/>
        <v>3020</v>
      </c>
      <c r="AO36" s="265"/>
      <c r="AP36" s="106"/>
    </row>
    <row r="37" spans="1:42" s="17" customFormat="1" ht="12" customHeight="1">
      <c r="A37" s="361" t="s">
        <v>22</v>
      </c>
      <c r="B37" s="53" t="s">
        <v>35</v>
      </c>
      <c r="C37" s="53"/>
      <c r="D37" s="53"/>
      <c r="E37" s="53"/>
      <c r="F37" s="123"/>
      <c r="G37" s="70"/>
      <c r="H37" s="27" t="s">
        <v>21</v>
      </c>
      <c r="I37" s="9" t="s">
        <v>21</v>
      </c>
      <c r="J37" s="14">
        <v>7940</v>
      </c>
      <c r="K37" s="16" t="s">
        <v>21</v>
      </c>
      <c r="L37" s="9">
        <v>7700</v>
      </c>
      <c r="M37" s="9">
        <v>7800</v>
      </c>
      <c r="N37" s="27">
        <v>7330</v>
      </c>
      <c r="O37" s="9">
        <v>7730</v>
      </c>
      <c r="P37" s="9">
        <v>7440</v>
      </c>
      <c r="Q37" s="9">
        <v>7470</v>
      </c>
      <c r="R37" s="69">
        <v>6280</v>
      </c>
      <c r="S37" s="53">
        <v>7210</v>
      </c>
      <c r="T37" s="53">
        <v>7220</v>
      </c>
      <c r="U37" s="70">
        <v>7040</v>
      </c>
      <c r="V37" s="69">
        <v>7290</v>
      </c>
      <c r="W37" s="53">
        <v>7420</v>
      </c>
      <c r="X37" s="53">
        <v>7300</v>
      </c>
      <c r="Y37" s="70">
        <v>7000</v>
      </c>
      <c r="Z37" s="215"/>
      <c r="AA37" s="215"/>
      <c r="AB37" s="215">
        <v>6410</v>
      </c>
      <c r="AC37" s="215"/>
      <c r="AD37" s="215" t="s">
        <v>147</v>
      </c>
      <c r="AE37" s="215" t="s">
        <v>147</v>
      </c>
      <c r="AF37" s="215">
        <v>7240</v>
      </c>
      <c r="AG37" s="215">
        <v>7010</v>
      </c>
      <c r="AH37" s="215">
        <v>7000</v>
      </c>
      <c r="AI37" s="215"/>
      <c r="AJ37" s="215"/>
      <c r="AK37" s="215"/>
      <c r="AL37" s="67">
        <f>MIN(AD37:AG37)</f>
        <v>7010</v>
      </c>
      <c r="AM37" s="51" t="e">
        <f>(AD37+AE37+AF37+#REF!)/4</f>
        <v>#VALUE!</v>
      </c>
      <c r="AN37" s="68">
        <f>MAX(AD37:AG37)</f>
        <v>7240</v>
      </c>
      <c r="AO37" s="265"/>
      <c r="AP37" s="106"/>
    </row>
    <row r="38" spans="1:42" s="17" customFormat="1" ht="12" customHeight="1">
      <c r="A38" s="361" t="s">
        <v>82</v>
      </c>
      <c r="B38" s="53" t="s">
        <v>35</v>
      </c>
      <c r="C38" s="53"/>
      <c r="D38" s="53">
        <v>0.3</v>
      </c>
      <c r="E38" s="53" t="s">
        <v>116</v>
      </c>
      <c r="F38" s="123"/>
      <c r="G38" s="70"/>
      <c r="H38" s="27" t="s">
        <v>21</v>
      </c>
      <c r="I38" s="9" t="s">
        <v>21</v>
      </c>
      <c r="J38" s="14">
        <v>27.2</v>
      </c>
      <c r="K38" s="16" t="s">
        <v>21</v>
      </c>
      <c r="L38" s="9">
        <v>0.67</v>
      </c>
      <c r="M38" s="9">
        <v>0.34</v>
      </c>
      <c r="N38" s="27">
        <v>20.6</v>
      </c>
      <c r="O38" s="9">
        <v>11.4</v>
      </c>
      <c r="P38" s="9">
        <v>26.7</v>
      </c>
      <c r="Q38" s="9">
        <v>16.9</v>
      </c>
      <c r="R38" s="143">
        <v>16.3</v>
      </c>
      <c r="S38" s="144">
        <v>15.5</v>
      </c>
      <c r="T38" s="144">
        <v>38.5</v>
      </c>
      <c r="U38" s="138">
        <v>23.4</v>
      </c>
      <c r="V38" s="143">
        <v>6.96</v>
      </c>
      <c r="W38" s="144">
        <v>7.62</v>
      </c>
      <c r="X38" s="144">
        <v>11.8</v>
      </c>
      <c r="Y38" s="138">
        <v>39.1</v>
      </c>
      <c r="Z38" s="278"/>
      <c r="AA38" s="278"/>
      <c r="AB38" s="278">
        <v>108</v>
      </c>
      <c r="AC38" s="278"/>
      <c r="AD38" s="215" t="s">
        <v>147</v>
      </c>
      <c r="AE38" s="215" t="s">
        <v>147</v>
      </c>
      <c r="AF38" s="278">
        <v>10.4</v>
      </c>
      <c r="AG38" s="278">
        <v>20.9</v>
      </c>
      <c r="AH38" s="278">
        <v>3.5</v>
      </c>
      <c r="AI38" s="278"/>
      <c r="AJ38" s="278"/>
      <c r="AK38" s="278"/>
      <c r="AL38" s="67">
        <f t="shared" si="0"/>
        <v>10.4</v>
      </c>
      <c r="AM38" s="51" t="e">
        <f t="shared" si="1"/>
        <v>#VALUE!</v>
      </c>
      <c r="AN38" s="68">
        <f t="shared" si="2"/>
        <v>20.9</v>
      </c>
      <c r="AO38" s="265"/>
      <c r="AP38" s="106"/>
    </row>
    <row r="39" spans="1:42" s="17" customFormat="1" ht="12" customHeight="1">
      <c r="A39" s="361" t="s">
        <v>360</v>
      </c>
      <c r="B39" s="53" t="s">
        <v>35</v>
      </c>
      <c r="C39" s="53"/>
      <c r="D39" s="53">
        <v>0.3</v>
      </c>
      <c r="E39" s="53" t="s">
        <v>386</v>
      </c>
      <c r="F39" s="123"/>
      <c r="G39" s="70"/>
      <c r="H39" s="27"/>
      <c r="I39" s="9"/>
      <c r="J39" s="14"/>
      <c r="K39" s="16"/>
      <c r="L39" s="9"/>
      <c r="M39" s="9"/>
      <c r="N39" s="27"/>
      <c r="O39" s="9"/>
      <c r="P39" s="9"/>
      <c r="Q39" s="9"/>
      <c r="R39" s="143"/>
      <c r="S39" s="144"/>
      <c r="T39" s="144"/>
      <c r="U39" s="138"/>
      <c r="V39" s="143"/>
      <c r="W39" s="144"/>
      <c r="X39" s="144"/>
      <c r="Y39" s="138"/>
      <c r="Z39" s="278"/>
      <c r="AA39" s="278"/>
      <c r="AB39" s="278"/>
      <c r="AC39" s="278"/>
      <c r="AD39" s="215" t="s">
        <v>147</v>
      </c>
      <c r="AE39" s="215" t="s">
        <v>147</v>
      </c>
      <c r="AF39" s="215" t="s">
        <v>147</v>
      </c>
      <c r="AG39" s="215" t="s">
        <v>147</v>
      </c>
      <c r="AH39" s="966">
        <v>2</v>
      </c>
      <c r="AI39" s="278"/>
      <c r="AJ39" s="278"/>
      <c r="AK39" s="278"/>
      <c r="AL39" s="67">
        <f>MIN(AD39:AG39)</f>
        <v>0</v>
      </c>
      <c r="AM39" s="51" t="e">
        <f>(AD39+AE39+AF39+AG39)/4</f>
        <v>#VALUE!</v>
      </c>
      <c r="AN39" s="68">
        <f>MAX(AD39:AG39)</f>
        <v>0</v>
      </c>
      <c r="AO39" s="265"/>
      <c r="AP39" s="106"/>
    </row>
    <row r="40" spans="1:42" s="17" customFormat="1" ht="12" customHeight="1">
      <c r="A40" s="361" t="s">
        <v>83</v>
      </c>
      <c r="B40" s="53" t="s">
        <v>35</v>
      </c>
      <c r="C40" s="53"/>
      <c r="D40" s="53">
        <v>1.9</v>
      </c>
      <c r="E40" s="83" t="s">
        <v>117</v>
      </c>
      <c r="F40" s="123">
        <v>5</v>
      </c>
      <c r="G40" s="70"/>
      <c r="H40" s="27" t="s">
        <v>21</v>
      </c>
      <c r="I40" s="9" t="s">
        <v>21</v>
      </c>
      <c r="J40" s="14">
        <v>2.76</v>
      </c>
      <c r="K40" s="16" t="s">
        <v>21</v>
      </c>
      <c r="L40" s="9">
        <v>1.8</v>
      </c>
      <c r="M40" s="9">
        <v>2.9</v>
      </c>
      <c r="N40" s="27">
        <v>0.317</v>
      </c>
      <c r="O40" s="9">
        <v>3.52</v>
      </c>
      <c r="P40" s="9">
        <v>3.39</v>
      </c>
      <c r="Q40" s="9">
        <v>3.78</v>
      </c>
      <c r="R40" s="143">
        <v>3.14</v>
      </c>
      <c r="S40" s="144">
        <v>4.18</v>
      </c>
      <c r="T40" s="144">
        <v>4.62</v>
      </c>
      <c r="U40" s="138">
        <v>4.67</v>
      </c>
      <c r="V40" s="143">
        <v>4.64</v>
      </c>
      <c r="W40" s="153">
        <v>5.41</v>
      </c>
      <c r="X40" s="153">
        <v>6.8</v>
      </c>
      <c r="Y40" s="138">
        <v>6.93</v>
      </c>
      <c r="Z40" s="278"/>
      <c r="AA40" s="278"/>
      <c r="AB40" s="278">
        <v>8.06</v>
      </c>
      <c r="AC40" s="278"/>
      <c r="AD40" s="215" t="s">
        <v>147</v>
      </c>
      <c r="AE40" s="215" t="s">
        <v>147</v>
      </c>
      <c r="AF40" s="278">
        <v>9.64</v>
      </c>
      <c r="AG40" s="278">
        <v>9.45</v>
      </c>
      <c r="AH40" s="278">
        <v>8.3</v>
      </c>
      <c r="AI40" s="278"/>
      <c r="AJ40" s="278"/>
      <c r="AK40" s="278"/>
      <c r="AL40" s="67">
        <f t="shared" si="0"/>
        <v>9.45</v>
      </c>
      <c r="AM40" s="51" t="e">
        <f t="shared" si="1"/>
        <v>#VALUE!</v>
      </c>
      <c r="AN40" s="68">
        <f t="shared" si="2"/>
        <v>9.64</v>
      </c>
      <c r="AO40" s="265"/>
      <c r="AP40" s="106"/>
    </row>
    <row r="41" spans="1:42" s="17" customFormat="1" ht="12" customHeight="1">
      <c r="A41" s="361" t="s">
        <v>361</v>
      </c>
      <c r="B41" s="53" t="s">
        <v>35</v>
      </c>
      <c r="C41" s="53"/>
      <c r="D41" s="53">
        <v>1.9</v>
      </c>
      <c r="E41" s="83" t="s">
        <v>385</v>
      </c>
      <c r="F41" s="123"/>
      <c r="G41" s="70"/>
      <c r="H41" s="27"/>
      <c r="I41" s="9"/>
      <c r="J41" s="14"/>
      <c r="K41" s="16"/>
      <c r="L41" s="9"/>
      <c r="M41" s="9"/>
      <c r="N41" s="27"/>
      <c r="O41" s="9"/>
      <c r="P41" s="9"/>
      <c r="Q41" s="9"/>
      <c r="R41" s="143"/>
      <c r="S41" s="144"/>
      <c r="T41" s="144"/>
      <c r="U41" s="138"/>
      <c r="V41" s="143"/>
      <c r="W41" s="153"/>
      <c r="X41" s="153"/>
      <c r="Y41" s="138"/>
      <c r="Z41" s="278"/>
      <c r="AA41" s="278"/>
      <c r="AB41" s="278"/>
      <c r="AC41" s="278"/>
      <c r="AD41" s="215" t="s">
        <v>147</v>
      </c>
      <c r="AE41" s="215" t="s">
        <v>147</v>
      </c>
      <c r="AF41" s="215" t="s">
        <v>147</v>
      </c>
      <c r="AG41" s="215" t="s">
        <v>147</v>
      </c>
      <c r="AH41" s="278">
        <v>7.9</v>
      </c>
      <c r="AI41" s="278"/>
      <c r="AJ41" s="278"/>
      <c r="AK41" s="278"/>
      <c r="AL41" s="67">
        <f>MIN(AD41:AG41)</f>
        <v>0</v>
      </c>
      <c r="AM41" s="51" t="e">
        <f>(AD41+AE41+AF41+AG41)/4</f>
        <v>#VALUE!</v>
      </c>
      <c r="AN41" s="68">
        <f>MAX(AD41:AG41)</f>
        <v>0</v>
      </c>
      <c r="AO41" s="265"/>
      <c r="AP41" s="106"/>
    </row>
    <row r="42" spans="1:42" s="17" customFormat="1" ht="12" customHeight="1">
      <c r="A42" s="361" t="s">
        <v>19</v>
      </c>
      <c r="B42" s="53" t="s">
        <v>35</v>
      </c>
      <c r="C42" s="53"/>
      <c r="D42" s="53"/>
      <c r="E42" s="53"/>
      <c r="F42" s="123"/>
      <c r="G42" s="70">
        <v>43</v>
      </c>
      <c r="H42" s="27">
        <v>11</v>
      </c>
      <c r="I42" s="9">
        <v>30</v>
      </c>
      <c r="J42" s="14">
        <v>50</v>
      </c>
      <c r="K42" s="16">
        <v>16</v>
      </c>
      <c r="L42" s="9">
        <v>23</v>
      </c>
      <c r="M42" s="9">
        <v>26</v>
      </c>
      <c r="N42" s="27">
        <v>14.5</v>
      </c>
      <c r="O42" s="9">
        <v>38.4</v>
      </c>
      <c r="P42" s="9">
        <v>37.1</v>
      </c>
      <c r="Q42" s="9">
        <v>41.7</v>
      </c>
      <c r="R42" s="69">
        <v>17.9</v>
      </c>
      <c r="S42" s="83" t="s">
        <v>110</v>
      </c>
      <c r="T42" s="53">
        <v>18.2</v>
      </c>
      <c r="U42" s="84" t="s">
        <v>110</v>
      </c>
      <c r="V42" s="262">
        <v>8.6</v>
      </c>
      <c r="W42" s="83">
        <v>8.1</v>
      </c>
      <c r="X42" s="83">
        <v>23</v>
      </c>
      <c r="Y42" s="84">
        <v>19</v>
      </c>
      <c r="Z42" s="279">
        <v>2.5</v>
      </c>
      <c r="AA42" s="279">
        <v>22.2</v>
      </c>
      <c r="AB42" s="279">
        <v>3.7</v>
      </c>
      <c r="AC42" s="279">
        <v>19</v>
      </c>
      <c r="AD42" s="279">
        <v>27</v>
      </c>
      <c r="AE42" s="279">
        <v>28</v>
      </c>
      <c r="AF42" s="279">
        <v>23</v>
      </c>
      <c r="AG42" s="279">
        <v>28</v>
      </c>
      <c r="AH42" s="279">
        <v>12</v>
      </c>
      <c r="AI42" s="279"/>
      <c r="AJ42" s="279"/>
      <c r="AK42" s="279"/>
      <c r="AL42" s="67">
        <f t="shared" si="0"/>
        <v>23</v>
      </c>
      <c r="AM42" s="51">
        <f t="shared" si="1"/>
        <v>26.5</v>
      </c>
      <c r="AN42" s="68">
        <f t="shared" si="2"/>
        <v>28</v>
      </c>
      <c r="AO42" s="265"/>
      <c r="AP42" s="106"/>
    </row>
    <row r="43" spans="1:42" s="17" customFormat="1" ht="12" customHeight="1">
      <c r="A43" s="361" t="s">
        <v>248</v>
      </c>
      <c r="B43" s="53" t="s">
        <v>134</v>
      </c>
      <c r="C43" s="53"/>
      <c r="D43" s="53"/>
      <c r="E43" s="53"/>
      <c r="F43" s="123"/>
      <c r="G43" s="125">
        <v>8</v>
      </c>
      <c r="H43" s="224" t="s">
        <v>29</v>
      </c>
      <c r="I43" s="225" t="s">
        <v>29</v>
      </c>
      <c r="J43" s="9" t="s">
        <v>29</v>
      </c>
      <c r="K43" s="192" t="s">
        <v>29</v>
      </c>
      <c r="L43" s="225" t="s">
        <v>20</v>
      </c>
      <c r="M43" s="225" t="s">
        <v>20</v>
      </c>
      <c r="N43" s="224" t="s">
        <v>41</v>
      </c>
      <c r="O43" s="225">
        <v>0.0005</v>
      </c>
      <c r="P43" s="225" t="s">
        <v>41</v>
      </c>
      <c r="Q43" s="225" t="s">
        <v>41</v>
      </c>
      <c r="R43" s="226">
        <v>7.75</v>
      </c>
      <c r="S43" s="227">
        <v>7.75</v>
      </c>
      <c r="T43" s="227">
        <v>7.75</v>
      </c>
      <c r="U43" s="228">
        <v>7.75</v>
      </c>
      <c r="V43" s="226">
        <v>7.75</v>
      </c>
      <c r="W43" s="227">
        <v>7.75</v>
      </c>
      <c r="X43" s="227">
        <v>7.75</v>
      </c>
      <c r="Y43" s="228">
        <v>7.75</v>
      </c>
      <c r="Z43" s="280" t="s">
        <v>41</v>
      </c>
      <c r="AA43" s="280" t="s">
        <v>41</v>
      </c>
      <c r="AB43" s="280" t="s">
        <v>41</v>
      </c>
      <c r="AC43" s="280" t="s">
        <v>41</v>
      </c>
      <c r="AD43" s="280" t="s">
        <v>41</v>
      </c>
      <c r="AE43" s="280" t="s">
        <v>41</v>
      </c>
      <c r="AF43" s="280" t="s">
        <v>41</v>
      </c>
      <c r="AG43" s="280" t="s">
        <v>41</v>
      </c>
      <c r="AH43" s="280" t="s">
        <v>25</v>
      </c>
      <c r="AI43" s="280"/>
      <c r="AJ43" s="280"/>
      <c r="AK43" s="280"/>
      <c r="AL43" s="67">
        <f t="shared" si="0"/>
        <v>0</v>
      </c>
      <c r="AM43" s="51" t="e">
        <f t="shared" si="1"/>
        <v>#VALUE!</v>
      </c>
      <c r="AN43" s="68">
        <f t="shared" si="2"/>
        <v>0</v>
      </c>
      <c r="AO43" s="265"/>
      <c r="AP43" s="106"/>
    </row>
    <row r="44" spans="1:42" s="17" customFormat="1" ht="12" customHeight="1">
      <c r="A44" s="114" t="s">
        <v>411</v>
      </c>
      <c r="B44" s="126"/>
      <c r="C44" s="13"/>
      <c r="D44" s="13"/>
      <c r="E44" s="13"/>
      <c r="F44" s="13"/>
      <c r="G44" s="70"/>
      <c r="H44" s="27"/>
      <c r="I44" s="9"/>
      <c r="J44" s="229"/>
      <c r="K44" s="16"/>
      <c r="L44" s="9"/>
      <c r="M44" s="9"/>
      <c r="N44" s="27"/>
      <c r="O44" s="9"/>
      <c r="P44" s="9"/>
      <c r="Q44" s="9"/>
      <c r="R44" s="97"/>
      <c r="S44" s="9"/>
      <c r="T44" s="9"/>
      <c r="U44" s="9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67">
        <f>MIN(AD44:AG44)</f>
        <v>0</v>
      </c>
      <c r="AM44" s="51">
        <f>(AD44+AE44+AF44+AG44)/4</f>
        <v>0</v>
      </c>
      <c r="AN44" s="68">
        <f>MAX(AD44:AG44)</f>
        <v>0</v>
      </c>
      <c r="AO44" s="265"/>
      <c r="AP44" s="106"/>
    </row>
    <row r="45" spans="1:42" s="17" customFormat="1" ht="12" customHeight="1">
      <c r="A45" s="362" t="s">
        <v>43</v>
      </c>
      <c r="B45" s="53" t="s">
        <v>134</v>
      </c>
      <c r="C45" s="117">
        <v>6000</v>
      </c>
      <c r="D45" s="117"/>
      <c r="E45" s="117"/>
      <c r="F45" s="129"/>
      <c r="G45" s="125"/>
      <c r="H45" s="27" t="s">
        <v>39</v>
      </c>
      <c r="I45" s="9" t="s">
        <v>39</v>
      </c>
      <c r="J45" s="9" t="s">
        <v>39</v>
      </c>
      <c r="K45" s="16" t="s">
        <v>39</v>
      </c>
      <c r="L45" s="9" t="s">
        <v>54</v>
      </c>
      <c r="M45" s="9" t="s">
        <v>54</v>
      </c>
      <c r="N45" s="27" t="s">
        <v>39</v>
      </c>
      <c r="O45" s="9" t="s">
        <v>39</v>
      </c>
      <c r="P45" s="9" t="s">
        <v>39</v>
      </c>
      <c r="Q45" s="9" t="s">
        <v>39</v>
      </c>
      <c r="R45" s="71" t="s">
        <v>39</v>
      </c>
      <c r="S45" s="52" t="s">
        <v>39</v>
      </c>
      <c r="T45" s="52" t="s">
        <v>39</v>
      </c>
      <c r="U45" s="72" t="s">
        <v>39</v>
      </c>
      <c r="V45" s="71" t="s">
        <v>39</v>
      </c>
      <c r="W45" s="52" t="s">
        <v>39</v>
      </c>
      <c r="X45" s="52" t="s">
        <v>39</v>
      </c>
      <c r="Y45" s="72" t="s">
        <v>39</v>
      </c>
      <c r="Z45" s="276" t="s">
        <v>39</v>
      </c>
      <c r="AA45" s="72" t="s">
        <v>39</v>
      </c>
      <c r="AB45" s="276" t="s">
        <v>39</v>
      </c>
      <c r="AC45" s="276" t="s">
        <v>39</v>
      </c>
      <c r="AD45" s="276" t="s">
        <v>39</v>
      </c>
      <c r="AE45" s="276" t="s">
        <v>39</v>
      </c>
      <c r="AF45" s="276" t="s">
        <v>39</v>
      </c>
      <c r="AG45" s="276" t="s">
        <v>39</v>
      </c>
      <c r="AH45" s="276" t="s">
        <v>39</v>
      </c>
      <c r="AI45" s="276"/>
      <c r="AJ45" s="276"/>
      <c r="AK45" s="276"/>
      <c r="AL45" s="67">
        <f aca="true" t="shared" si="3" ref="AL45:AL50">MIN(AD45:AG45)</f>
        <v>0</v>
      </c>
      <c r="AM45" s="51" t="e">
        <f aca="true" t="shared" si="4" ref="AM45:AM50">(AD45+AE45+AF45+AG45)/4</f>
        <v>#VALUE!</v>
      </c>
      <c r="AN45" s="68">
        <f t="shared" si="2"/>
        <v>0</v>
      </c>
      <c r="AO45" s="265"/>
      <c r="AP45" s="106"/>
    </row>
    <row r="46" spans="1:43" s="17" customFormat="1" ht="12" customHeight="1">
      <c r="A46" s="363" t="s">
        <v>137</v>
      </c>
      <c r="B46" s="53" t="s">
        <v>134</v>
      </c>
      <c r="C46" s="50" t="s">
        <v>102</v>
      </c>
      <c r="D46" s="117"/>
      <c r="E46" s="117"/>
      <c r="F46" s="129"/>
      <c r="G46" s="125"/>
      <c r="H46" s="27" t="s">
        <v>40</v>
      </c>
      <c r="I46" s="9" t="s">
        <v>40</v>
      </c>
      <c r="J46" s="9" t="s">
        <v>40</v>
      </c>
      <c r="K46" s="16" t="s">
        <v>40</v>
      </c>
      <c r="L46" s="9" t="s">
        <v>55</v>
      </c>
      <c r="M46" s="9" t="s">
        <v>55</v>
      </c>
      <c r="N46" s="27" t="s">
        <v>40</v>
      </c>
      <c r="O46" s="9" t="s">
        <v>40</v>
      </c>
      <c r="P46" s="9" t="s">
        <v>40</v>
      </c>
      <c r="Q46" s="9" t="s">
        <v>40</v>
      </c>
      <c r="R46" s="71" t="s">
        <v>40</v>
      </c>
      <c r="S46" s="52" t="s">
        <v>40</v>
      </c>
      <c r="T46" s="52" t="s">
        <v>40</v>
      </c>
      <c r="U46" s="72" t="s">
        <v>40</v>
      </c>
      <c r="V46" s="71" t="s">
        <v>40</v>
      </c>
      <c r="W46" s="52" t="s">
        <v>40</v>
      </c>
      <c r="X46" s="52" t="s">
        <v>40</v>
      </c>
      <c r="Y46" s="72" t="s">
        <v>40</v>
      </c>
      <c r="Z46" s="276" t="s">
        <v>40</v>
      </c>
      <c r="AA46" s="72" t="s">
        <v>40</v>
      </c>
      <c r="AB46" s="276" t="s">
        <v>40</v>
      </c>
      <c r="AC46" s="276" t="s">
        <v>40</v>
      </c>
      <c r="AD46" s="276" t="s">
        <v>40</v>
      </c>
      <c r="AE46" s="276" t="s">
        <v>40</v>
      </c>
      <c r="AF46" s="276" t="s">
        <v>40</v>
      </c>
      <c r="AG46" s="276" t="s">
        <v>40</v>
      </c>
      <c r="AH46" s="276" t="s">
        <v>52</v>
      </c>
      <c r="AI46" s="276"/>
      <c r="AJ46" s="276"/>
      <c r="AK46" s="276"/>
      <c r="AL46" s="67">
        <f t="shared" si="3"/>
        <v>0</v>
      </c>
      <c r="AM46" s="51" t="e">
        <f t="shared" si="4"/>
        <v>#VALUE!</v>
      </c>
      <c r="AN46" s="68">
        <f t="shared" si="2"/>
        <v>0</v>
      </c>
      <c r="AO46" s="265"/>
      <c r="AP46" s="106"/>
      <c r="AQ46" s="17">
        <v>0</v>
      </c>
    </row>
    <row r="47" spans="1:42" s="17" customFormat="1" ht="12" customHeight="1">
      <c r="A47" s="363" t="s">
        <v>138</v>
      </c>
      <c r="B47" s="53" t="s">
        <v>134</v>
      </c>
      <c r="C47" s="117"/>
      <c r="D47" s="117"/>
      <c r="E47" s="117"/>
      <c r="F47" s="129"/>
      <c r="G47" s="125"/>
      <c r="H47" s="27" t="s">
        <v>40</v>
      </c>
      <c r="I47" s="9" t="s">
        <v>40</v>
      </c>
      <c r="J47" s="9" t="s">
        <v>40</v>
      </c>
      <c r="K47" s="16" t="s">
        <v>40</v>
      </c>
      <c r="L47" s="9">
        <v>0.8</v>
      </c>
      <c r="M47" s="9" t="s">
        <v>56</v>
      </c>
      <c r="N47" s="27" t="s">
        <v>40</v>
      </c>
      <c r="O47" s="9" t="s">
        <v>40</v>
      </c>
      <c r="P47" s="9" t="s">
        <v>40</v>
      </c>
      <c r="Q47" s="9" t="s">
        <v>40</v>
      </c>
      <c r="R47" s="71" t="s">
        <v>40</v>
      </c>
      <c r="S47" s="52" t="s">
        <v>40</v>
      </c>
      <c r="T47" s="52" t="s">
        <v>40</v>
      </c>
      <c r="U47" s="72" t="s">
        <v>40</v>
      </c>
      <c r="V47" s="71" t="s">
        <v>40</v>
      </c>
      <c r="W47" s="52" t="s">
        <v>40</v>
      </c>
      <c r="X47" s="52" t="s">
        <v>40</v>
      </c>
      <c r="Y47" s="72" t="s">
        <v>40</v>
      </c>
      <c r="Z47" s="276">
        <v>170</v>
      </c>
      <c r="AA47" s="72" t="s">
        <v>40</v>
      </c>
      <c r="AB47" s="276" t="s">
        <v>40</v>
      </c>
      <c r="AC47" s="276" t="s">
        <v>40</v>
      </c>
      <c r="AD47" s="276" t="s">
        <v>40</v>
      </c>
      <c r="AE47" s="276" t="s">
        <v>40</v>
      </c>
      <c r="AF47" s="276" t="s">
        <v>40</v>
      </c>
      <c r="AG47" s="276" t="s">
        <v>40</v>
      </c>
      <c r="AH47" s="276" t="s">
        <v>40</v>
      </c>
      <c r="AI47" s="276"/>
      <c r="AJ47" s="276"/>
      <c r="AK47" s="276"/>
      <c r="AL47" s="67">
        <f t="shared" si="3"/>
        <v>0</v>
      </c>
      <c r="AM47" s="51" t="e">
        <f t="shared" si="4"/>
        <v>#VALUE!</v>
      </c>
      <c r="AN47" s="68">
        <f t="shared" si="2"/>
        <v>0</v>
      </c>
      <c r="AO47" s="265"/>
      <c r="AP47" s="106"/>
    </row>
    <row r="48" spans="1:42" s="17" customFormat="1" ht="12" customHeight="1">
      <c r="A48" s="363" t="s">
        <v>139</v>
      </c>
      <c r="B48" s="53" t="s">
        <v>134</v>
      </c>
      <c r="C48" s="117"/>
      <c r="D48" s="117"/>
      <c r="E48" s="117"/>
      <c r="F48" s="129"/>
      <c r="G48" s="125"/>
      <c r="H48" s="27" t="s">
        <v>40</v>
      </c>
      <c r="I48" s="9" t="s">
        <v>40</v>
      </c>
      <c r="J48" s="9" t="s">
        <v>40</v>
      </c>
      <c r="K48" s="16" t="s">
        <v>40</v>
      </c>
      <c r="L48" s="9" t="s">
        <v>56</v>
      </c>
      <c r="M48" s="9" t="s">
        <v>56</v>
      </c>
      <c r="N48" s="27" t="s">
        <v>40</v>
      </c>
      <c r="O48" s="9" t="s">
        <v>40</v>
      </c>
      <c r="P48" s="9" t="s">
        <v>40</v>
      </c>
      <c r="Q48" s="9" t="s">
        <v>40</v>
      </c>
      <c r="R48" s="71" t="s">
        <v>40</v>
      </c>
      <c r="S48" s="52" t="s">
        <v>40</v>
      </c>
      <c r="T48" s="52" t="s">
        <v>40</v>
      </c>
      <c r="U48" s="72" t="s">
        <v>40</v>
      </c>
      <c r="V48" s="71" t="s">
        <v>40</v>
      </c>
      <c r="W48" s="52" t="s">
        <v>40</v>
      </c>
      <c r="X48" s="52" t="s">
        <v>40</v>
      </c>
      <c r="Y48" s="72" t="s">
        <v>40</v>
      </c>
      <c r="Z48" s="276">
        <v>100</v>
      </c>
      <c r="AA48" s="72" t="s">
        <v>40</v>
      </c>
      <c r="AB48" s="276" t="s">
        <v>40</v>
      </c>
      <c r="AC48" s="276" t="s">
        <v>40</v>
      </c>
      <c r="AD48" s="276" t="s">
        <v>40</v>
      </c>
      <c r="AE48" s="276" t="s">
        <v>40</v>
      </c>
      <c r="AF48" s="276" t="s">
        <v>40</v>
      </c>
      <c r="AG48" s="276" t="s">
        <v>40</v>
      </c>
      <c r="AH48" s="276" t="s">
        <v>40</v>
      </c>
      <c r="AI48" s="276"/>
      <c r="AJ48" s="276"/>
      <c r="AK48" s="276"/>
      <c r="AL48" s="67">
        <f t="shared" si="3"/>
        <v>0</v>
      </c>
      <c r="AM48" s="51" t="e">
        <f t="shared" si="4"/>
        <v>#VALUE!</v>
      </c>
      <c r="AN48" s="68">
        <f t="shared" si="2"/>
        <v>0</v>
      </c>
      <c r="AO48" s="265"/>
      <c r="AP48" s="106"/>
    </row>
    <row r="49" spans="1:42" s="17" customFormat="1" ht="12" customHeight="1">
      <c r="A49" s="847" t="s">
        <v>249</v>
      </c>
      <c r="B49" s="304" t="s">
        <v>134</v>
      </c>
      <c r="C49" s="848"/>
      <c r="D49" s="848" t="s">
        <v>143</v>
      </c>
      <c r="E49" s="848"/>
      <c r="F49" s="849"/>
      <c r="G49" s="312"/>
      <c r="H49" s="230"/>
      <c r="I49" s="128"/>
      <c r="J49" s="14"/>
      <c r="K49" s="231"/>
      <c r="L49" s="128"/>
      <c r="M49" s="128"/>
      <c r="N49" s="27" t="s">
        <v>40</v>
      </c>
      <c r="O49" s="9" t="s">
        <v>40</v>
      </c>
      <c r="P49" s="9" t="s">
        <v>40</v>
      </c>
      <c r="Q49" s="9" t="s">
        <v>40</v>
      </c>
      <c r="R49" s="833">
        <v>160</v>
      </c>
      <c r="S49" s="834">
        <v>160</v>
      </c>
      <c r="T49" s="834">
        <v>160</v>
      </c>
      <c r="U49" s="850">
        <v>160</v>
      </c>
      <c r="V49" s="833">
        <v>160</v>
      </c>
      <c r="W49" s="834">
        <v>160</v>
      </c>
      <c r="X49" s="834">
        <v>160</v>
      </c>
      <c r="Y49" s="850">
        <v>160</v>
      </c>
      <c r="Z49" s="315">
        <v>270</v>
      </c>
      <c r="AA49" s="315" t="s">
        <v>40</v>
      </c>
      <c r="AB49" s="315" t="s">
        <v>40</v>
      </c>
      <c r="AC49" s="315" t="s">
        <v>40</v>
      </c>
      <c r="AD49" s="315" t="s">
        <v>40</v>
      </c>
      <c r="AE49" s="315" t="s">
        <v>40</v>
      </c>
      <c r="AF49" s="315" t="s">
        <v>40</v>
      </c>
      <c r="AG49" s="315" t="s">
        <v>40</v>
      </c>
      <c r="AH49" s="315" t="s">
        <v>40</v>
      </c>
      <c r="AI49" s="315"/>
      <c r="AJ49" s="315"/>
      <c r="AK49" s="315"/>
      <c r="AL49" s="67">
        <f t="shared" si="3"/>
        <v>0</v>
      </c>
      <c r="AM49" s="51" t="e">
        <f t="shared" si="4"/>
        <v>#VALUE!</v>
      </c>
      <c r="AN49" s="68">
        <f t="shared" si="2"/>
        <v>0</v>
      </c>
      <c r="AO49" s="265"/>
      <c r="AP49" s="106"/>
    </row>
    <row r="50" spans="1:42" s="17" customFormat="1" ht="12" customHeight="1">
      <c r="A50" s="361" t="s">
        <v>38</v>
      </c>
      <c r="B50" s="53" t="s">
        <v>35</v>
      </c>
      <c r="C50" s="53"/>
      <c r="D50" s="53">
        <v>0.32</v>
      </c>
      <c r="E50" s="53"/>
      <c r="F50" s="123"/>
      <c r="G50" s="125">
        <v>0.32</v>
      </c>
      <c r="H50" s="832" t="s">
        <v>28</v>
      </c>
      <c r="I50" s="295" t="s">
        <v>28</v>
      </c>
      <c r="J50" s="295" t="s">
        <v>28</v>
      </c>
      <c r="K50" s="851" t="s">
        <v>28</v>
      </c>
      <c r="L50" s="295" t="s">
        <v>36</v>
      </c>
      <c r="M50" s="295">
        <v>0.25</v>
      </c>
      <c r="N50" s="832" t="s">
        <v>28</v>
      </c>
      <c r="O50" s="295" t="s">
        <v>28</v>
      </c>
      <c r="P50" s="295" t="s">
        <v>28</v>
      </c>
      <c r="Q50" s="295" t="s">
        <v>28</v>
      </c>
      <c r="R50" s="71" t="s">
        <v>28</v>
      </c>
      <c r="S50" s="52" t="s">
        <v>28</v>
      </c>
      <c r="T50" s="52" t="s">
        <v>28</v>
      </c>
      <c r="U50" s="228" t="s">
        <v>28</v>
      </c>
      <c r="V50" s="226" t="s">
        <v>28</v>
      </c>
      <c r="W50" s="227" t="s">
        <v>28</v>
      </c>
      <c r="X50" s="227" t="s">
        <v>28</v>
      </c>
      <c r="Y50" s="228" t="s">
        <v>28</v>
      </c>
      <c r="Z50" s="280" t="s">
        <v>28</v>
      </c>
      <c r="AA50" s="280" t="s">
        <v>28</v>
      </c>
      <c r="AB50" s="280" t="s">
        <v>28</v>
      </c>
      <c r="AC50" s="280" t="s">
        <v>28</v>
      </c>
      <c r="AD50" s="280" t="s">
        <v>28</v>
      </c>
      <c r="AE50" s="280" t="s">
        <v>28</v>
      </c>
      <c r="AF50" s="280" t="s">
        <v>28</v>
      </c>
      <c r="AG50" s="280" t="s">
        <v>28</v>
      </c>
      <c r="AH50" s="280" t="s">
        <v>28</v>
      </c>
      <c r="AI50" s="280"/>
      <c r="AJ50" s="280"/>
      <c r="AK50" s="852"/>
      <c r="AL50" s="67">
        <f t="shared" si="3"/>
        <v>0</v>
      </c>
      <c r="AM50" s="51" t="e">
        <f t="shared" si="4"/>
        <v>#VALUE!</v>
      </c>
      <c r="AN50" s="68">
        <f t="shared" si="2"/>
        <v>0</v>
      </c>
      <c r="AO50" s="265"/>
      <c r="AP50" s="106"/>
    </row>
    <row r="51" spans="1:42" s="17" customFormat="1" ht="12" customHeight="1">
      <c r="A51" s="361" t="s">
        <v>425</v>
      </c>
      <c r="B51" s="53" t="s">
        <v>35</v>
      </c>
      <c r="C51" s="50"/>
      <c r="D51" s="50">
        <v>0.008</v>
      </c>
      <c r="E51" s="50" t="s">
        <v>120</v>
      </c>
      <c r="F51" s="121"/>
      <c r="G51" s="68"/>
      <c r="H51" s="32" t="s">
        <v>21</v>
      </c>
      <c r="I51" s="25" t="s">
        <v>21</v>
      </c>
      <c r="J51" s="845">
        <v>0.011</v>
      </c>
      <c r="K51" s="30" t="s">
        <v>21</v>
      </c>
      <c r="L51" s="25">
        <v>0.013</v>
      </c>
      <c r="M51" s="25">
        <v>0.011</v>
      </c>
      <c r="N51" s="32">
        <v>0.053</v>
      </c>
      <c r="O51" s="25">
        <v>0.037</v>
      </c>
      <c r="P51" s="25">
        <v>0.064</v>
      </c>
      <c r="Q51" s="25">
        <v>0.036</v>
      </c>
      <c r="R51" s="135">
        <v>0.022</v>
      </c>
      <c r="S51" s="136">
        <v>0.058</v>
      </c>
      <c r="T51" s="136">
        <v>0.019</v>
      </c>
      <c r="U51" s="137">
        <v>0.02</v>
      </c>
      <c r="V51" s="135">
        <v>0.017</v>
      </c>
      <c r="W51" s="136">
        <v>0.024</v>
      </c>
      <c r="X51" s="136">
        <v>0.02</v>
      </c>
      <c r="Y51" s="137">
        <v>0.047</v>
      </c>
      <c r="Z51" s="275"/>
      <c r="AA51" s="275"/>
      <c r="AB51" s="275">
        <v>0.012</v>
      </c>
      <c r="AC51" s="275"/>
      <c r="AD51" s="215" t="s">
        <v>147</v>
      </c>
      <c r="AE51" s="215" t="s">
        <v>147</v>
      </c>
      <c r="AF51" s="275">
        <v>0.012</v>
      </c>
      <c r="AG51" s="275">
        <v>0.037</v>
      </c>
      <c r="AH51" s="275">
        <v>0.017</v>
      </c>
      <c r="AI51" s="275"/>
      <c r="AJ51" s="275"/>
      <c r="AK51" s="846"/>
      <c r="AL51" s="309">
        <f>MIN(AD51:AG51)</f>
        <v>0.012</v>
      </c>
      <c r="AM51" s="310" t="e">
        <f>(AD51+AE51+AF51+AG51)/4</f>
        <v>#VALUE!</v>
      </c>
      <c r="AN51" s="303">
        <f>MAX(AD51:AG51)</f>
        <v>0.037</v>
      </c>
      <c r="AO51" s="265"/>
      <c r="AP51" s="106"/>
    </row>
    <row r="52" spans="1:42" s="17" customFormat="1" ht="12" customHeight="1" thickBot="1">
      <c r="A52" s="835" t="s">
        <v>369</v>
      </c>
      <c r="B52" s="836" t="s">
        <v>35</v>
      </c>
      <c r="C52" s="837"/>
      <c r="D52" s="837">
        <v>0.008</v>
      </c>
      <c r="E52" s="837" t="s">
        <v>120</v>
      </c>
      <c r="F52" s="838"/>
      <c r="G52" s="839"/>
      <c r="H52" s="853" t="s">
        <v>21</v>
      </c>
      <c r="I52" s="854" t="s">
        <v>21</v>
      </c>
      <c r="J52" s="855">
        <v>0.011</v>
      </c>
      <c r="K52" s="856" t="s">
        <v>21</v>
      </c>
      <c r="L52" s="854">
        <v>0.013</v>
      </c>
      <c r="M52" s="854">
        <v>0.011</v>
      </c>
      <c r="N52" s="853">
        <v>0.053</v>
      </c>
      <c r="O52" s="854">
        <v>0.037</v>
      </c>
      <c r="P52" s="854">
        <v>0.064</v>
      </c>
      <c r="Q52" s="854">
        <v>0.036</v>
      </c>
      <c r="R52" s="840">
        <v>0.022</v>
      </c>
      <c r="S52" s="841">
        <v>0.058</v>
      </c>
      <c r="T52" s="841">
        <v>0.019</v>
      </c>
      <c r="U52" s="842">
        <v>0.02</v>
      </c>
      <c r="V52" s="840">
        <v>0.017</v>
      </c>
      <c r="W52" s="841">
        <v>0.024</v>
      </c>
      <c r="X52" s="841">
        <v>0.02</v>
      </c>
      <c r="Y52" s="842">
        <v>0.047</v>
      </c>
      <c r="Z52" s="843"/>
      <c r="AA52" s="843"/>
      <c r="AB52" s="843">
        <v>0.012</v>
      </c>
      <c r="AC52" s="843"/>
      <c r="AD52" s="307" t="s">
        <v>147</v>
      </c>
      <c r="AE52" s="307" t="s">
        <v>147</v>
      </c>
      <c r="AF52" s="843">
        <v>0.012</v>
      </c>
      <c r="AG52" s="843">
        <v>0.037</v>
      </c>
      <c r="AH52" s="843">
        <v>0.015</v>
      </c>
      <c r="AI52" s="843"/>
      <c r="AJ52" s="843"/>
      <c r="AK52" s="844"/>
      <c r="AL52" s="301">
        <f>MIN(AD52:AG52)</f>
        <v>0.012</v>
      </c>
      <c r="AM52" s="302" t="e">
        <f>(AD52+AE52+AF52+AG52)/4</f>
        <v>#VALUE!</v>
      </c>
      <c r="AN52" s="120">
        <f>MAX(AD52:AG52)</f>
        <v>0.037</v>
      </c>
      <c r="AO52" s="265"/>
      <c r="AP52" s="106"/>
    </row>
    <row r="53" spans="1:42" s="17" customFormat="1" ht="12" customHeight="1" hidden="1" thickBot="1">
      <c r="A53" s="205"/>
      <c r="B53" s="9"/>
      <c r="C53" s="13"/>
      <c r="D53" s="13"/>
      <c r="E53" s="13"/>
      <c r="F53" s="13"/>
      <c r="G53" s="13"/>
      <c r="H53" s="9"/>
      <c r="I53" s="9"/>
      <c r="J53" s="14"/>
      <c r="K53" s="9"/>
      <c r="L53" s="9"/>
      <c r="M53" s="9"/>
      <c r="N53" s="9"/>
      <c r="O53" s="9"/>
      <c r="P53" s="9"/>
      <c r="Q53" s="9"/>
      <c r="R53" s="831"/>
      <c r="S53" s="831"/>
      <c r="T53" s="831"/>
      <c r="U53" s="831"/>
      <c r="V53" s="831"/>
      <c r="W53" s="831"/>
      <c r="X53" s="831"/>
      <c r="Y53" s="831"/>
      <c r="Z53" s="831"/>
      <c r="AA53" s="831"/>
      <c r="AB53" s="831"/>
      <c r="AC53" s="831"/>
      <c r="AD53" s="831"/>
      <c r="AE53" s="831"/>
      <c r="AF53" s="831"/>
      <c r="AG53" s="831"/>
      <c r="AH53" s="831"/>
      <c r="AI53" s="831"/>
      <c r="AJ53" s="831"/>
      <c r="AK53" s="831"/>
      <c r="AL53" s="13"/>
      <c r="AM53" s="34"/>
      <c r="AN53" s="13"/>
      <c r="AO53" s="57"/>
      <c r="AP53" s="106"/>
    </row>
    <row r="54" spans="1:42" s="17" customFormat="1" ht="4.5" customHeight="1" thickBot="1">
      <c r="A54" s="91"/>
      <c r="B54" s="173"/>
      <c r="C54" s="173"/>
      <c r="D54" s="173"/>
      <c r="E54" s="173"/>
      <c r="F54" s="173"/>
      <c r="G54" s="173"/>
      <c r="H54" s="229"/>
      <c r="I54" s="229"/>
      <c r="J54" s="229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319"/>
      <c r="AM54" s="320"/>
      <c r="AN54" s="319"/>
      <c r="AP54" s="234"/>
    </row>
    <row r="55" spans="1:37" ht="12.75">
      <c r="A55" s="391" t="s">
        <v>111</v>
      </c>
      <c r="B55" s="212"/>
      <c r="C55" s="212"/>
      <c r="D55" s="206"/>
      <c r="E55" s="206"/>
      <c r="F55" s="206"/>
      <c r="G55" s="206"/>
      <c r="H55" s="206"/>
      <c r="I55" s="206"/>
      <c r="J55" s="206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321"/>
      <c r="AJ55" s="235"/>
      <c r="AK55" s="235"/>
    </row>
    <row r="56" spans="1:37" ht="12.75" hidden="1">
      <c r="A56" s="392" t="s">
        <v>49</v>
      </c>
      <c r="B56" s="212"/>
      <c r="C56" s="212"/>
      <c r="D56" s="206"/>
      <c r="E56" s="206"/>
      <c r="F56" s="206"/>
      <c r="G56" s="206"/>
      <c r="H56" s="206"/>
      <c r="I56" s="206"/>
      <c r="J56" s="206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</row>
    <row r="57" spans="1:37" ht="12.75">
      <c r="A57" s="364" t="s">
        <v>112</v>
      </c>
      <c r="B57" s="212"/>
      <c r="C57" s="212"/>
      <c r="D57" s="206"/>
      <c r="E57" s="206"/>
      <c r="F57" s="206"/>
      <c r="G57" s="206"/>
      <c r="H57" s="206"/>
      <c r="I57" s="206"/>
      <c r="J57" s="206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</row>
    <row r="58" spans="1:37" ht="12.75">
      <c r="A58" s="365" t="s">
        <v>250</v>
      </c>
      <c r="B58" s="212"/>
      <c r="C58" s="212"/>
      <c r="D58" s="206"/>
      <c r="E58" s="206"/>
      <c r="F58" s="206"/>
      <c r="G58" s="206"/>
      <c r="H58" s="206"/>
      <c r="I58" s="206"/>
      <c r="J58" s="206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</row>
    <row r="59" spans="1:37" ht="12.75">
      <c r="A59" s="366" t="s">
        <v>251</v>
      </c>
      <c r="B59" s="212"/>
      <c r="C59" s="212"/>
      <c r="D59" s="206"/>
      <c r="E59" s="206"/>
      <c r="F59" s="206"/>
      <c r="G59" s="206"/>
      <c r="H59" s="206"/>
      <c r="I59" s="206"/>
      <c r="J59" s="206"/>
      <c r="K59" s="235"/>
      <c r="L59" s="235"/>
      <c r="M59" s="235"/>
      <c r="N59" s="235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</row>
    <row r="60" spans="1:37" ht="12.75">
      <c r="A60" s="367" t="s">
        <v>252</v>
      </c>
      <c r="B60" s="212"/>
      <c r="C60" s="212"/>
      <c r="D60" s="206"/>
      <c r="E60" s="206"/>
      <c r="F60" s="206"/>
      <c r="G60" s="206"/>
      <c r="H60" s="206"/>
      <c r="I60" s="206"/>
      <c r="J60" s="206"/>
      <c r="K60" s="235"/>
      <c r="L60" s="235"/>
      <c r="M60" s="235"/>
      <c r="N60" s="235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</row>
    <row r="61" spans="1:37" ht="12.75">
      <c r="A61" s="367" t="s">
        <v>253</v>
      </c>
      <c r="B61" s="212"/>
      <c r="C61" s="212"/>
      <c r="D61" s="206"/>
      <c r="E61" s="206"/>
      <c r="F61" s="206"/>
      <c r="G61" s="206"/>
      <c r="H61" s="206"/>
      <c r="I61" s="206"/>
      <c r="J61" s="206"/>
      <c r="K61" s="235"/>
      <c r="L61" s="235"/>
      <c r="M61" s="235"/>
      <c r="N61" s="235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</row>
    <row r="62" spans="1:37" ht="12.75">
      <c r="A62" s="367" t="s">
        <v>270</v>
      </c>
      <c r="B62" s="212"/>
      <c r="C62" s="212"/>
      <c r="D62" s="206"/>
      <c r="E62" s="206"/>
      <c r="F62" s="206"/>
      <c r="G62" s="206"/>
      <c r="H62" s="206"/>
      <c r="I62" s="206"/>
      <c r="J62" s="206"/>
      <c r="K62" s="235"/>
      <c r="L62" s="235"/>
      <c r="M62" s="235"/>
      <c r="N62" s="235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</row>
    <row r="63" spans="1:40" s="102" customFormat="1" ht="12.75">
      <c r="A63" s="368" t="s">
        <v>254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88"/>
      <c r="AM63" s="88"/>
      <c r="AN63" s="88"/>
    </row>
    <row r="64" spans="1:40" s="102" customFormat="1" ht="12.75">
      <c r="A64" s="369" t="s">
        <v>103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163"/>
      <c r="AM64" s="163"/>
      <c r="AN64" s="163"/>
    </row>
    <row r="65" spans="1:37" ht="12.75">
      <c r="A65" s="368" t="s">
        <v>140</v>
      </c>
      <c r="B65" s="88"/>
      <c r="C65" s="88"/>
      <c r="D65" s="206"/>
      <c r="E65" s="206"/>
      <c r="F65" s="206"/>
      <c r="G65" s="206"/>
      <c r="H65" s="206"/>
      <c r="I65" s="206"/>
      <c r="J65" s="206"/>
      <c r="K65" s="235"/>
      <c r="L65" s="235"/>
      <c r="M65" s="235"/>
      <c r="N65" s="235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</row>
    <row r="66" spans="1:37" ht="12" customHeight="1">
      <c r="A66" s="392" t="s">
        <v>255</v>
      </c>
      <c r="B66" s="212"/>
      <c r="C66" s="212"/>
      <c r="D66" s="206"/>
      <c r="E66" s="206"/>
      <c r="F66" s="206"/>
      <c r="G66" s="206"/>
      <c r="H66" s="206"/>
      <c r="I66" s="206"/>
      <c r="J66" s="206"/>
      <c r="K66" s="235"/>
      <c r="L66" s="235"/>
      <c r="M66" s="235"/>
      <c r="N66" s="235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</row>
    <row r="67" spans="1:37" ht="12" customHeight="1">
      <c r="A67" s="392" t="s">
        <v>256</v>
      </c>
      <c r="B67" s="212"/>
      <c r="C67" s="212"/>
      <c r="D67" s="206"/>
      <c r="E67" s="206"/>
      <c r="F67" s="206"/>
      <c r="G67" s="206"/>
      <c r="H67" s="206"/>
      <c r="I67" s="206"/>
      <c r="J67" s="206"/>
      <c r="K67" s="235"/>
      <c r="L67" s="235"/>
      <c r="M67" s="235"/>
      <c r="N67" s="235"/>
      <c r="O67" s="205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2.75">
      <c r="A68" s="392" t="s">
        <v>257</v>
      </c>
      <c r="B68" s="212"/>
      <c r="C68" s="212"/>
      <c r="D68" s="206"/>
      <c r="E68" s="206"/>
      <c r="F68" s="206"/>
      <c r="G68" s="206"/>
      <c r="H68" s="206"/>
      <c r="I68" s="206"/>
      <c r="J68" s="206"/>
      <c r="K68" s="235"/>
      <c r="L68" s="235"/>
      <c r="M68" s="235"/>
      <c r="N68" s="235"/>
      <c r="O68" s="23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2.75">
      <c r="A69" s="239" t="s">
        <v>145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35"/>
      <c r="L69" s="235"/>
      <c r="M69" s="235"/>
      <c r="N69" s="235"/>
      <c r="O69" s="23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2.75">
      <c r="A70" s="204" t="s">
        <v>146</v>
      </c>
      <c r="B70" s="102"/>
      <c r="C70" s="102"/>
      <c r="D70" s="102"/>
      <c r="E70" s="206"/>
      <c r="F70" s="206"/>
      <c r="G70" s="206"/>
      <c r="H70" s="206"/>
      <c r="I70" s="206"/>
      <c r="J70" s="206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</row>
    <row r="71" spans="1:37" ht="12.75">
      <c r="A71" s="239" t="s">
        <v>167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</row>
    <row r="72" spans="1:37" ht="12.75">
      <c r="A72" s="12" t="s">
        <v>168</v>
      </c>
      <c r="B72" s="19"/>
      <c r="C72" s="19"/>
      <c r="D72" s="206"/>
      <c r="E72" s="206"/>
      <c r="F72" s="206"/>
      <c r="G72" s="206"/>
      <c r="H72" s="206"/>
      <c r="I72" s="206"/>
      <c r="J72" s="206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</row>
    <row r="73" spans="1:40" s="3" customFormat="1" ht="12" customHeight="1">
      <c r="A73" s="11" t="s">
        <v>321</v>
      </c>
      <c r="B73" s="18"/>
      <c r="C73" s="18"/>
      <c r="D73" s="18"/>
      <c r="E73" s="18"/>
      <c r="F73" s="18"/>
      <c r="G73" s="18"/>
      <c r="H73" s="18"/>
      <c r="I73" s="18"/>
      <c r="J73" s="1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207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18"/>
      <c r="AN73" s="26"/>
    </row>
    <row r="74" spans="1:40" s="3" customFormat="1" ht="12" customHeight="1">
      <c r="A74" s="11" t="s">
        <v>324</v>
      </c>
      <c r="B74" s="18"/>
      <c r="C74" s="18"/>
      <c r="D74" s="18"/>
      <c r="E74" s="18"/>
      <c r="F74" s="18"/>
      <c r="G74" s="18"/>
      <c r="H74" s="18"/>
      <c r="I74" s="18"/>
      <c r="J74" s="1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207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18"/>
      <c r="AN74" s="26"/>
    </row>
    <row r="75" spans="1:39" s="17" customFormat="1" ht="12" customHeight="1">
      <c r="A75" s="91" t="s">
        <v>333</v>
      </c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57"/>
      <c r="AM75" s="214"/>
    </row>
    <row r="76" spans="1:39" s="17" customFormat="1" ht="12" customHeight="1">
      <c r="A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57"/>
      <c r="AM76" s="214"/>
    </row>
    <row r="77" spans="1:39" s="17" customFormat="1" ht="12" customHeight="1">
      <c r="A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57"/>
      <c r="AM77" s="214"/>
    </row>
    <row r="78" spans="1:39" s="17" customFormat="1" ht="12" customHeight="1">
      <c r="A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57"/>
      <c r="AM78" s="214"/>
    </row>
    <row r="79" spans="1:39" s="17" customFormat="1" ht="12" customHeight="1">
      <c r="A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57"/>
      <c r="AM79" s="214"/>
    </row>
    <row r="80" spans="1:39" s="17" customFormat="1" ht="12" customHeight="1">
      <c r="A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57"/>
      <c r="AM80" s="214"/>
    </row>
    <row r="81" spans="1:39" s="17" customFormat="1" ht="12" customHeight="1">
      <c r="A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57"/>
      <c r="AM81" s="214"/>
    </row>
    <row r="82" spans="1:39" s="17" customFormat="1" ht="12" customHeight="1">
      <c r="A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57"/>
      <c r="AM82" s="214"/>
    </row>
  </sheetData>
  <sheetProtection/>
  <mergeCells count="22">
    <mergeCell ref="A1:AN1"/>
    <mergeCell ref="A2:A3"/>
    <mergeCell ref="B2:B3"/>
    <mergeCell ref="R2:R3"/>
    <mergeCell ref="S2:S3"/>
    <mergeCell ref="T2:T3"/>
    <mergeCell ref="W2:W3"/>
    <mergeCell ref="E2:E3"/>
    <mergeCell ref="AN2:AN3"/>
    <mergeCell ref="U2:U3"/>
    <mergeCell ref="AB2:AB3"/>
    <mergeCell ref="AL2:AL3"/>
    <mergeCell ref="AM2:AM3"/>
    <mergeCell ref="AC2:AC3"/>
    <mergeCell ref="V2:V3"/>
    <mergeCell ref="AA2:AA3"/>
    <mergeCell ref="G2:G3"/>
    <mergeCell ref="F2:F3"/>
    <mergeCell ref="H2:M2"/>
    <mergeCell ref="Z2:Z3"/>
    <mergeCell ref="Y2:Y3"/>
    <mergeCell ref="X2:X3"/>
  </mergeCells>
  <conditionalFormatting sqref="AN66:AN67 AL66:AL67 AP66:AQ67 AP54:AQ54 AL54 AN54 AP6:AP18 AP21:AP29 K30:T31 AO30:AR31 AP32:AP50 AP52:AP53">
    <cfRule type="cellIs" priority="28" dxfId="0" operator="lessThanOrEqual" stopIfTrue="1">
      <formula>#REF!</formula>
    </cfRule>
  </conditionalFormatting>
  <conditionalFormatting sqref="AV76:AV80 AR76:AS80 AM76:AP80 AO7:AO8 AM6:AN7 AM32:AN38 AM29:AN30 AM26:AN27 AM23:AN24 AM21:AN21 AM17:AN19 AM9:AN10 AM12:AN12 AM14:AN15 AM40:AN40 AM42:AN43">
    <cfRule type="cellIs" priority="29" dxfId="0" operator="lessThanOrEqual" stopIfTrue="1">
      <formula>#REF!</formula>
    </cfRule>
  </conditionalFormatting>
  <conditionalFormatting sqref="AM45:AM50 AM53">
    <cfRule type="cellIs" priority="8" dxfId="0" operator="lessThanOrEqual" stopIfTrue="1">
      <formula>#REF!</formula>
    </cfRule>
  </conditionalFormatting>
  <conditionalFormatting sqref="AN45:AN50 AN53">
    <cfRule type="cellIs" priority="7" dxfId="0" operator="lessThanOrEqual" stopIfTrue="1">
      <formula>#REF!</formula>
    </cfRule>
  </conditionalFormatting>
  <conditionalFormatting sqref="AO73 AM73 AQ73">
    <cfRule type="cellIs" priority="6" dxfId="0" operator="lessThanOrEqual" stopIfTrue="1">
      <formula>#REF!</formula>
    </cfRule>
  </conditionalFormatting>
  <conditionalFormatting sqref="AO74 AM74 AQ74">
    <cfRule type="cellIs" priority="5" dxfId="0" operator="lessThanOrEqual" stopIfTrue="1">
      <formula>#REF!</formula>
    </cfRule>
  </conditionalFormatting>
  <conditionalFormatting sqref="AP51">
    <cfRule type="cellIs" priority="4" dxfId="0" operator="lessThanOrEqual" stopIfTrue="1">
      <formula>#REF!</formula>
    </cfRule>
  </conditionalFormatting>
  <conditionalFormatting sqref="AM51">
    <cfRule type="cellIs" priority="3" dxfId="0" operator="lessThanOrEqual" stopIfTrue="1">
      <formula>#REF!</formula>
    </cfRule>
  </conditionalFormatting>
  <conditionalFormatting sqref="AN51">
    <cfRule type="cellIs" priority="2" dxfId="0" operator="lessThanOrEqual" stopIfTrue="1">
      <formula>#REF!</formula>
    </cfRule>
  </conditionalFormatting>
  <conditionalFormatting sqref="AM52:AN52 AM44:AN44 AM41:AN41 AM39:AN39 AM13:AN13 AM11:AN11 AM8:AN8 AM16:AN16 AM20:AN20 AM22:AN22 AM25:AN25 AM28:AN28 AM31:AN31">
    <cfRule type="cellIs" priority="1" dxfId="0" operator="lessThanOrEqual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headerFooter scaleWithDoc="0" alignWithMargins="0">
    <oddHeader>&amp;LMonitoring Point 5 ( MW5 )&amp;CSINGLETON WASTE DEPOT - Groundwater Monitoring</oddHeader>
  </headerFooter>
  <colBreaks count="1" manualBreakCount="1">
    <brk id="40" min="1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96"/>
  <sheetViews>
    <sheetView zoomScale="90" zoomScaleNormal="90" zoomScaleSheetLayoutView="80" zoomScalePageLayoutView="0" workbookViewId="0" topLeftCell="A1">
      <selection activeCell="A1" sqref="A1:AM1"/>
    </sheetView>
  </sheetViews>
  <sheetFormatPr defaultColWidth="8.88671875" defaultRowHeight="15"/>
  <cols>
    <col min="1" max="1" width="26.10546875" style="208" customWidth="1"/>
    <col min="2" max="2" width="5.10546875" style="245" customWidth="1"/>
    <col min="3" max="3" width="10.21484375" style="245" customWidth="1"/>
    <col min="4" max="4" width="8.77734375" style="245" customWidth="1"/>
    <col min="5" max="5" width="11.5546875" style="245" customWidth="1"/>
    <col min="6" max="6" width="9.6640625" style="245" customWidth="1"/>
    <col min="7" max="9" width="7.21484375" style="245" hidden="1" customWidth="1"/>
    <col min="10" max="10" width="7.88671875" style="246" hidden="1" customWidth="1"/>
    <col min="11" max="11" width="7.99609375" style="246" hidden="1" customWidth="1"/>
    <col min="12" max="16" width="8.10546875" style="246" hidden="1" customWidth="1"/>
    <col min="17" max="28" width="9.77734375" style="246" hidden="1" customWidth="1"/>
    <col min="29" max="36" width="9.77734375" style="246" customWidth="1"/>
    <col min="37" max="37" width="8.77734375" style="246" customWidth="1"/>
    <col min="38" max="38" width="8.77734375" style="247" customWidth="1"/>
    <col min="39" max="39" width="8.77734375" style="245" customWidth="1"/>
    <col min="40" max="16384" width="8.88671875" style="245" customWidth="1"/>
  </cols>
  <sheetData>
    <row r="1" spans="1:39" ht="13.5" thickBot="1">
      <c r="A1" s="1059" t="s">
        <v>225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9"/>
      <c r="AG1" s="1059"/>
      <c r="AH1" s="1059"/>
      <c r="AI1" s="1059"/>
      <c r="AJ1" s="1059"/>
      <c r="AK1" s="1059"/>
      <c r="AL1" s="1059"/>
      <c r="AM1" s="1059"/>
    </row>
    <row r="2" spans="1:40" s="91" customFormat="1" ht="53.25" thickBot="1">
      <c r="A2" s="1063" t="s">
        <v>13</v>
      </c>
      <c r="B2" s="1063" t="s">
        <v>11</v>
      </c>
      <c r="C2" s="398" t="s">
        <v>258</v>
      </c>
      <c r="D2" s="416" t="s">
        <v>259</v>
      </c>
      <c r="E2" s="1061" t="s">
        <v>260</v>
      </c>
      <c r="F2" s="989" t="s">
        <v>261</v>
      </c>
      <c r="G2" s="417"/>
      <c r="H2" s="418"/>
      <c r="I2" s="418"/>
      <c r="J2" s="418"/>
      <c r="K2" s="418"/>
      <c r="L2" s="418"/>
      <c r="M2" s="418"/>
      <c r="N2" s="418"/>
      <c r="O2" s="418"/>
      <c r="P2" s="418"/>
      <c r="Q2" s="991">
        <v>42718</v>
      </c>
      <c r="R2" s="995">
        <v>42816</v>
      </c>
      <c r="S2" s="995">
        <v>42901</v>
      </c>
      <c r="T2" s="1004">
        <v>43024</v>
      </c>
      <c r="U2" s="993">
        <v>43089</v>
      </c>
      <c r="V2" s="1006">
        <v>43173</v>
      </c>
      <c r="W2" s="1006">
        <v>43265</v>
      </c>
      <c r="X2" s="1009">
        <v>43355</v>
      </c>
      <c r="Y2" s="1011">
        <v>43435</v>
      </c>
      <c r="Z2" s="979">
        <v>43545</v>
      </c>
      <c r="AA2" s="979">
        <v>43636</v>
      </c>
      <c r="AB2" s="981">
        <v>43709</v>
      </c>
      <c r="AC2" s="385" t="s">
        <v>242</v>
      </c>
      <c r="AD2" s="386" t="s">
        <v>243</v>
      </c>
      <c r="AE2" s="386" t="s">
        <v>309</v>
      </c>
      <c r="AF2" s="386" t="s">
        <v>332</v>
      </c>
      <c r="AG2" s="385" t="s">
        <v>350</v>
      </c>
      <c r="AH2" s="385" t="s">
        <v>389</v>
      </c>
      <c r="AI2" s="355" t="s">
        <v>246</v>
      </c>
      <c r="AJ2" s="386" t="s">
        <v>247</v>
      </c>
      <c r="AK2" s="1002" t="s">
        <v>107</v>
      </c>
      <c r="AL2" s="1019" t="s">
        <v>109</v>
      </c>
      <c r="AM2" s="1002" t="s">
        <v>108</v>
      </c>
      <c r="AN2" s="184"/>
    </row>
    <row r="3" spans="1:40" s="91" customFormat="1" ht="42" customHeight="1" thickBot="1">
      <c r="A3" s="1064"/>
      <c r="B3" s="1064"/>
      <c r="C3" s="382" t="s">
        <v>101</v>
      </c>
      <c r="D3" s="419">
        <v>0.95</v>
      </c>
      <c r="E3" s="1062"/>
      <c r="F3" s="1025"/>
      <c r="G3" s="165">
        <v>41817</v>
      </c>
      <c r="H3" s="165">
        <v>41844</v>
      </c>
      <c r="I3" s="165">
        <v>41905</v>
      </c>
      <c r="J3" s="150">
        <v>41922</v>
      </c>
      <c r="K3" s="96">
        <v>42145</v>
      </c>
      <c r="L3" s="168">
        <v>42179</v>
      </c>
      <c r="M3" s="172">
        <v>42341</v>
      </c>
      <c r="N3" s="61">
        <v>42453</v>
      </c>
      <c r="O3" s="166">
        <v>42537</v>
      </c>
      <c r="P3" s="60">
        <v>42628</v>
      </c>
      <c r="Q3" s="1057"/>
      <c r="R3" s="1058"/>
      <c r="S3" s="1058"/>
      <c r="T3" s="1060"/>
      <c r="U3" s="1052"/>
      <c r="V3" s="1047"/>
      <c r="W3" s="1047"/>
      <c r="X3" s="1046"/>
      <c r="Y3" s="1045"/>
      <c r="Z3" s="1048"/>
      <c r="AA3" s="1048"/>
      <c r="AB3" s="1051"/>
      <c r="AC3" s="358" t="s">
        <v>298</v>
      </c>
      <c r="AD3" s="358" t="s">
        <v>303</v>
      </c>
      <c r="AE3" s="386" t="s">
        <v>312</v>
      </c>
      <c r="AF3" s="386" t="s">
        <v>328</v>
      </c>
      <c r="AG3" s="386" t="s">
        <v>349</v>
      </c>
      <c r="AH3" s="386" t="s">
        <v>349</v>
      </c>
      <c r="AI3" s="386" t="s">
        <v>241</v>
      </c>
      <c r="AJ3" s="386" t="s">
        <v>241</v>
      </c>
      <c r="AK3" s="1003"/>
      <c r="AL3" s="1020"/>
      <c r="AM3" s="1056"/>
      <c r="AN3" s="184"/>
    </row>
    <row r="4" spans="1:40" s="122" customFormat="1" ht="12" customHeight="1" hidden="1">
      <c r="A4" s="359" t="s">
        <v>71</v>
      </c>
      <c r="B4" s="233"/>
      <c r="C4" s="100" t="s">
        <v>100</v>
      </c>
      <c r="D4" s="100">
        <v>0.95</v>
      </c>
      <c r="E4" s="48"/>
      <c r="F4" s="82"/>
      <c r="G4" s="59"/>
      <c r="H4" s="59"/>
      <c r="I4" s="59"/>
      <c r="J4" s="150"/>
      <c r="K4" s="62"/>
      <c r="L4" s="60"/>
      <c r="M4" s="39" t="s">
        <v>70</v>
      </c>
      <c r="N4" s="40" t="s">
        <v>69</v>
      </c>
      <c r="O4" s="40" t="s">
        <v>68</v>
      </c>
      <c r="P4" s="40" t="s">
        <v>67</v>
      </c>
      <c r="Q4" s="76" t="s">
        <v>72</v>
      </c>
      <c r="R4" s="40" t="s">
        <v>77</v>
      </c>
      <c r="S4" s="40" t="s">
        <v>87</v>
      </c>
      <c r="T4" s="77" t="s">
        <v>97</v>
      </c>
      <c r="U4" s="40"/>
      <c r="V4" s="40"/>
      <c r="W4" s="40"/>
      <c r="X4" s="40"/>
      <c r="Y4" s="40"/>
      <c r="Z4" s="40"/>
      <c r="AA4" s="40"/>
      <c r="AB4" s="40"/>
      <c r="AC4" s="47"/>
      <c r="AD4" s="47"/>
      <c r="AE4" s="40"/>
      <c r="AF4" s="40"/>
      <c r="AG4" s="40"/>
      <c r="AH4" s="40"/>
      <c r="AI4" s="40"/>
      <c r="AJ4" s="40"/>
      <c r="AK4" s="65"/>
      <c r="AL4" s="41"/>
      <c r="AM4" s="412"/>
      <c r="AN4" s="241"/>
    </row>
    <row r="5" spans="1:40" s="122" customFormat="1" ht="5.25" customHeight="1">
      <c r="A5" s="420"/>
      <c r="B5" s="414"/>
      <c r="C5" s="101"/>
      <c r="D5" s="101"/>
      <c r="E5" s="102"/>
      <c r="F5" s="103"/>
      <c r="G5" s="23"/>
      <c r="H5" s="23"/>
      <c r="I5" s="218"/>
      <c r="J5" s="242"/>
      <c r="K5" s="23"/>
      <c r="L5" s="9"/>
      <c r="M5" s="27"/>
      <c r="N5" s="9"/>
      <c r="O5" s="9"/>
      <c r="P5" s="9"/>
      <c r="Q5" s="97"/>
      <c r="R5" s="9"/>
      <c r="S5" s="9"/>
      <c r="T5" s="98"/>
      <c r="U5" s="9"/>
      <c r="V5" s="9"/>
      <c r="W5" s="9"/>
      <c r="X5" s="9"/>
      <c r="Y5" s="9"/>
      <c r="Z5" s="9"/>
      <c r="AA5" s="9"/>
      <c r="AB5" s="9"/>
      <c r="AC5" s="415"/>
      <c r="AD5" s="415"/>
      <c r="AE5" s="9"/>
      <c r="AF5" s="9"/>
      <c r="AG5" s="9"/>
      <c r="AH5" s="9"/>
      <c r="AI5" s="9"/>
      <c r="AJ5" s="9"/>
      <c r="AK5" s="169"/>
      <c r="AL5" s="162"/>
      <c r="AM5" s="413"/>
      <c r="AN5" s="241"/>
    </row>
    <row r="6" spans="1:40" s="122" customFormat="1" ht="5.25" customHeight="1">
      <c r="A6" s="829"/>
      <c r="B6" s="20"/>
      <c r="C6" s="101"/>
      <c r="D6" s="101"/>
      <c r="E6" s="102"/>
      <c r="F6" s="103"/>
      <c r="G6" s="23"/>
      <c r="H6" s="23"/>
      <c r="I6" s="218"/>
      <c r="J6" s="242"/>
      <c r="K6" s="23"/>
      <c r="L6" s="9"/>
      <c r="M6" s="27"/>
      <c r="N6" s="9"/>
      <c r="O6" s="9"/>
      <c r="P6" s="9"/>
      <c r="Q6" s="97"/>
      <c r="R6" s="9"/>
      <c r="S6" s="9"/>
      <c r="T6" s="98"/>
      <c r="U6" s="9"/>
      <c r="V6" s="9"/>
      <c r="W6" s="9"/>
      <c r="X6" s="9"/>
      <c r="Y6" s="9"/>
      <c r="Z6" s="9"/>
      <c r="AA6" s="9"/>
      <c r="AB6" s="9"/>
      <c r="AC6" s="25"/>
      <c r="AD6" s="25"/>
      <c r="AE6" s="9"/>
      <c r="AF6" s="9"/>
      <c r="AG6" s="9"/>
      <c r="AH6" s="9"/>
      <c r="AI6" s="9"/>
      <c r="AJ6" s="9"/>
      <c r="AK6" s="169"/>
      <c r="AL6" s="162"/>
      <c r="AM6" s="830"/>
      <c r="AN6" s="241"/>
    </row>
    <row r="7" spans="1:40" s="122" customFormat="1" ht="13.5" customHeight="1">
      <c r="A7" s="360" t="s">
        <v>265</v>
      </c>
      <c r="B7" s="50" t="s">
        <v>35</v>
      </c>
      <c r="C7" s="151"/>
      <c r="D7" s="50"/>
      <c r="E7" s="50"/>
      <c r="F7" s="68"/>
      <c r="G7" s="179" t="s">
        <v>21</v>
      </c>
      <c r="H7" s="179" t="s">
        <v>21</v>
      </c>
      <c r="I7" s="179">
        <v>1040</v>
      </c>
      <c r="J7" s="180" t="s">
        <v>21</v>
      </c>
      <c r="K7" s="13">
        <v>930</v>
      </c>
      <c r="L7" s="9">
        <v>710</v>
      </c>
      <c r="M7" s="27">
        <v>84</v>
      </c>
      <c r="N7" s="9">
        <v>150</v>
      </c>
      <c r="O7" s="9">
        <v>173</v>
      </c>
      <c r="P7" s="9">
        <v>250</v>
      </c>
      <c r="Q7" s="69">
        <v>298</v>
      </c>
      <c r="R7" s="53">
        <v>760</v>
      </c>
      <c r="S7" s="53">
        <v>740</v>
      </c>
      <c r="T7" s="70">
        <v>1040</v>
      </c>
      <c r="U7" s="69">
        <v>1200</v>
      </c>
      <c r="V7" s="53">
        <v>1120</v>
      </c>
      <c r="W7" s="53">
        <v>1000</v>
      </c>
      <c r="X7" s="70">
        <v>1060</v>
      </c>
      <c r="Y7" s="215" t="s">
        <v>147</v>
      </c>
      <c r="Z7" s="215" t="s">
        <v>147</v>
      </c>
      <c r="AA7" s="215" t="s">
        <v>25</v>
      </c>
      <c r="AB7" s="215" t="s">
        <v>147</v>
      </c>
      <c r="AC7" s="215" t="s">
        <v>147</v>
      </c>
      <c r="AD7" s="215" t="s">
        <v>147</v>
      </c>
      <c r="AE7" s="215">
        <v>601</v>
      </c>
      <c r="AF7" s="215">
        <v>696</v>
      </c>
      <c r="AG7" s="215">
        <v>860</v>
      </c>
      <c r="AH7" s="215">
        <v>800</v>
      </c>
      <c r="AI7" s="215"/>
      <c r="AJ7" s="215"/>
      <c r="AK7" s="67">
        <f>MIN(AC7:AF7)</f>
        <v>601</v>
      </c>
      <c r="AL7" s="51">
        <f>(AE7+AF7)/2</f>
        <v>648.5</v>
      </c>
      <c r="AM7" s="68">
        <f>MAX(AC7:AF7)</f>
        <v>696</v>
      </c>
      <c r="AN7" s="241"/>
    </row>
    <row r="8" spans="1:40" s="122" customFormat="1" ht="12" customHeight="1">
      <c r="A8" s="361" t="s">
        <v>16</v>
      </c>
      <c r="B8" s="53" t="s">
        <v>35</v>
      </c>
      <c r="C8" s="151"/>
      <c r="D8" s="50">
        <v>0.055</v>
      </c>
      <c r="E8" s="50"/>
      <c r="F8" s="68"/>
      <c r="G8" s="14" t="s">
        <v>21</v>
      </c>
      <c r="H8" s="14" t="s">
        <v>21</v>
      </c>
      <c r="I8" s="9">
        <v>21.5</v>
      </c>
      <c r="J8" s="31" t="s">
        <v>21</v>
      </c>
      <c r="K8" s="9" t="s">
        <v>33</v>
      </c>
      <c r="L8" s="9" t="s">
        <v>33</v>
      </c>
      <c r="M8" s="27">
        <v>2.29</v>
      </c>
      <c r="N8" s="9">
        <v>1.52</v>
      </c>
      <c r="O8" s="9">
        <v>0.716</v>
      </c>
      <c r="P8" s="9">
        <v>0.22</v>
      </c>
      <c r="Q8" s="135">
        <v>0.14</v>
      </c>
      <c r="R8" s="136">
        <v>0.09</v>
      </c>
      <c r="S8" s="136">
        <v>0.13</v>
      </c>
      <c r="T8" s="70">
        <v>0.05</v>
      </c>
      <c r="U8" s="135">
        <v>0.06</v>
      </c>
      <c r="V8" s="136">
        <v>0.08</v>
      </c>
      <c r="W8" s="136">
        <v>0.07</v>
      </c>
      <c r="X8" s="70">
        <v>0.08</v>
      </c>
      <c r="Y8" s="215" t="s">
        <v>147</v>
      </c>
      <c r="Z8" s="215" t="s">
        <v>147</v>
      </c>
      <c r="AA8" s="215">
        <v>0.02</v>
      </c>
      <c r="AB8" s="215" t="s">
        <v>147</v>
      </c>
      <c r="AC8" s="215" t="s">
        <v>147</v>
      </c>
      <c r="AD8" s="215" t="s">
        <v>147</v>
      </c>
      <c r="AE8" s="215" t="s">
        <v>33</v>
      </c>
      <c r="AF8" s="275">
        <v>0.06</v>
      </c>
      <c r="AG8" s="275">
        <v>0.22</v>
      </c>
      <c r="AH8" s="275">
        <v>0.32</v>
      </c>
      <c r="AI8" s="215"/>
      <c r="AJ8" s="215"/>
      <c r="AK8" s="67">
        <f>MIN(AC8:AF8)</f>
        <v>0.06</v>
      </c>
      <c r="AL8" s="51" t="e">
        <f aca="true" t="shared" si="0" ref="AL8:AL51">(AE8+AF8)/2</f>
        <v>#VALUE!</v>
      </c>
      <c r="AM8" s="68">
        <f aca="true" t="shared" si="1" ref="AM8:AM51">MAX(AC8:AF8)</f>
        <v>0.06</v>
      </c>
      <c r="AN8" s="241"/>
    </row>
    <row r="9" spans="1:40" s="122" customFormat="1" ht="12" customHeight="1">
      <c r="A9" s="361" t="s">
        <v>370</v>
      </c>
      <c r="B9" s="53" t="s">
        <v>35</v>
      </c>
      <c r="C9" s="151"/>
      <c r="D9" s="50">
        <v>0.055</v>
      </c>
      <c r="E9" s="50"/>
      <c r="F9" s="68"/>
      <c r="G9" s="14"/>
      <c r="H9" s="14"/>
      <c r="I9" s="9"/>
      <c r="J9" s="31"/>
      <c r="K9" s="9"/>
      <c r="L9" s="9"/>
      <c r="M9" s="27"/>
      <c r="N9" s="9"/>
      <c r="O9" s="9"/>
      <c r="P9" s="9"/>
      <c r="Q9" s="135"/>
      <c r="R9" s="136"/>
      <c r="S9" s="136"/>
      <c r="T9" s="70"/>
      <c r="U9" s="135"/>
      <c r="V9" s="136"/>
      <c r="W9" s="136"/>
      <c r="X9" s="70"/>
      <c r="Y9" s="215"/>
      <c r="Z9" s="215"/>
      <c r="AA9" s="215"/>
      <c r="AB9" s="215"/>
      <c r="AC9" s="215" t="s">
        <v>147</v>
      </c>
      <c r="AD9" s="215" t="s">
        <v>147</v>
      </c>
      <c r="AE9" s="215" t="s">
        <v>147</v>
      </c>
      <c r="AF9" s="215" t="s">
        <v>147</v>
      </c>
      <c r="AG9" s="215" t="s">
        <v>362</v>
      </c>
      <c r="AH9" s="215" t="s">
        <v>362</v>
      </c>
      <c r="AI9" s="215"/>
      <c r="AJ9" s="215"/>
      <c r="AK9" s="79">
        <f>MIN(E9:AG9)</f>
        <v>0</v>
      </c>
      <c r="AL9" s="51" t="e">
        <f>AVERAGE(AC9:AJ9)</f>
        <v>#DIV/0!</v>
      </c>
      <c r="AM9" s="78">
        <f>MAX(AC9:AJ9)</f>
        <v>0</v>
      </c>
      <c r="AN9" s="241"/>
    </row>
    <row r="10" spans="1:42" s="17" customFormat="1" ht="12" customHeight="1">
      <c r="A10" s="361" t="s">
        <v>30</v>
      </c>
      <c r="B10" s="53" t="s">
        <v>35</v>
      </c>
      <c r="C10" s="152"/>
      <c r="D10" s="53">
        <v>0.9</v>
      </c>
      <c r="E10" s="53"/>
      <c r="F10" s="70"/>
      <c r="G10" s="14" t="s">
        <v>21</v>
      </c>
      <c r="H10" s="14" t="s">
        <v>21</v>
      </c>
      <c r="I10" s="14">
        <v>0.83</v>
      </c>
      <c r="J10" s="31" t="s">
        <v>21</v>
      </c>
      <c r="K10" s="9">
        <v>0.96</v>
      </c>
      <c r="L10" s="9" t="s">
        <v>28</v>
      </c>
      <c r="M10" s="27" t="s">
        <v>28</v>
      </c>
      <c r="N10" s="9" t="s">
        <v>28</v>
      </c>
      <c r="O10" s="9">
        <v>0.27</v>
      </c>
      <c r="P10" s="9" t="s">
        <v>28</v>
      </c>
      <c r="Q10" s="69">
        <v>0.29</v>
      </c>
      <c r="R10" s="53">
        <v>0.33</v>
      </c>
      <c r="S10" s="53">
        <v>0.15</v>
      </c>
      <c r="T10" s="72" t="s">
        <v>28</v>
      </c>
      <c r="U10" s="71" t="s">
        <v>28</v>
      </c>
      <c r="V10" s="52" t="s">
        <v>28</v>
      </c>
      <c r="W10" s="52" t="s">
        <v>28</v>
      </c>
      <c r="X10" s="72">
        <v>0.15</v>
      </c>
      <c r="Y10" s="215" t="s">
        <v>147</v>
      </c>
      <c r="Z10" s="215" t="s">
        <v>147</v>
      </c>
      <c r="AA10" s="276" t="s">
        <v>28</v>
      </c>
      <c r="AB10" s="215" t="s">
        <v>147</v>
      </c>
      <c r="AC10" s="215" t="s">
        <v>147</v>
      </c>
      <c r="AD10" s="215" t="s">
        <v>147</v>
      </c>
      <c r="AE10" s="215">
        <v>0.4</v>
      </c>
      <c r="AF10" s="215">
        <v>0.67</v>
      </c>
      <c r="AG10" s="215">
        <v>0.52</v>
      </c>
      <c r="AH10" s="215">
        <v>0.51</v>
      </c>
      <c r="AI10" s="215"/>
      <c r="AJ10" s="215"/>
      <c r="AK10" s="67">
        <f aca="true" t="shared" si="2" ref="AK10:AK51">MIN(AC10:AF10)</f>
        <v>0.4</v>
      </c>
      <c r="AL10" s="51">
        <f t="shared" si="0"/>
        <v>0.535</v>
      </c>
      <c r="AM10" s="68">
        <f t="shared" si="1"/>
        <v>0.67</v>
      </c>
      <c r="AN10" s="97"/>
      <c r="AO10" s="9"/>
      <c r="AP10" s="9"/>
    </row>
    <row r="11" spans="1:40" s="122" customFormat="1" ht="12" customHeight="1">
      <c r="A11" s="361" t="s">
        <v>424</v>
      </c>
      <c r="B11" s="53" t="s">
        <v>35</v>
      </c>
      <c r="C11" s="152"/>
      <c r="D11" s="53">
        <v>0.013</v>
      </c>
      <c r="E11" s="53">
        <v>0.01</v>
      </c>
      <c r="F11" s="70">
        <f>E11*10</f>
        <v>0.1</v>
      </c>
      <c r="G11" s="14" t="s">
        <v>21</v>
      </c>
      <c r="H11" s="14" t="s">
        <v>21</v>
      </c>
      <c r="I11" s="9">
        <v>0.021</v>
      </c>
      <c r="J11" s="31" t="s">
        <v>21</v>
      </c>
      <c r="K11" s="9" t="s">
        <v>57</v>
      </c>
      <c r="L11" s="9" t="s">
        <v>57</v>
      </c>
      <c r="M11" s="27">
        <v>0.004</v>
      </c>
      <c r="N11" s="9">
        <v>0.0104</v>
      </c>
      <c r="O11" s="9">
        <v>0.01</v>
      </c>
      <c r="P11" s="9">
        <v>0.006</v>
      </c>
      <c r="Q11" s="69">
        <v>0.003</v>
      </c>
      <c r="R11" s="53">
        <v>0.002</v>
      </c>
      <c r="S11" s="53">
        <v>0.002</v>
      </c>
      <c r="T11" s="70">
        <v>0.002</v>
      </c>
      <c r="U11" s="69">
        <v>0.002</v>
      </c>
      <c r="V11" s="52" t="s">
        <v>47</v>
      </c>
      <c r="W11" s="52" t="s">
        <v>47</v>
      </c>
      <c r="X11" s="70" t="s">
        <v>47</v>
      </c>
      <c r="Y11" s="215" t="s">
        <v>147</v>
      </c>
      <c r="Z11" s="215" t="s">
        <v>147</v>
      </c>
      <c r="AA11" s="215" t="s">
        <v>47</v>
      </c>
      <c r="AB11" s="215" t="s">
        <v>147</v>
      </c>
      <c r="AC11" s="215" t="s">
        <v>147</v>
      </c>
      <c r="AD11" s="215" t="s">
        <v>147</v>
      </c>
      <c r="AE11" s="215" t="s">
        <v>47</v>
      </c>
      <c r="AF11" s="215" t="s">
        <v>47</v>
      </c>
      <c r="AG11" s="215" t="s">
        <v>363</v>
      </c>
      <c r="AH11" s="215" t="s">
        <v>363</v>
      </c>
      <c r="AI11" s="215"/>
      <c r="AJ11" s="215"/>
      <c r="AK11" s="67">
        <f t="shared" si="2"/>
        <v>0</v>
      </c>
      <c r="AL11" s="51" t="e">
        <f t="shared" si="0"/>
        <v>#VALUE!</v>
      </c>
      <c r="AM11" s="68">
        <f t="shared" si="1"/>
        <v>0</v>
      </c>
      <c r="AN11" s="241"/>
    </row>
    <row r="12" spans="1:40" s="122" customFormat="1" ht="12" customHeight="1">
      <c r="A12" s="361" t="s">
        <v>352</v>
      </c>
      <c r="B12" s="53" t="s">
        <v>35</v>
      </c>
      <c r="C12" s="152"/>
      <c r="D12" s="53">
        <v>0.013</v>
      </c>
      <c r="E12" s="53"/>
      <c r="F12" s="70"/>
      <c r="G12" s="14"/>
      <c r="H12" s="14"/>
      <c r="I12" s="9"/>
      <c r="J12" s="31"/>
      <c r="K12" s="9"/>
      <c r="L12" s="9"/>
      <c r="M12" s="27"/>
      <c r="N12" s="9"/>
      <c r="O12" s="9"/>
      <c r="P12" s="9"/>
      <c r="Q12" s="69"/>
      <c r="R12" s="53"/>
      <c r="S12" s="53"/>
      <c r="T12" s="70"/>
      <c r="U12" s="69"/>
      <c r="V12" s="52"/>
      <c r="W12" s="52"/>
      <c r="X12" s="70"/>
      <c r="Y12" s="215"/>
      <c r="Z12" s="215"/>
      <c r="AA12" s="215"/>
      <c r="AB12" s="215"/>
      <c r="AC12" s="215" t="s">
        <v>147</v>
      </c>
      <c r="AD12" s="215" t="s">
        <v>147</v>
      </c>
      <c r="AE12" s="215" t="s">
        <v>147</v>
      </c>
      <c r="AF12" s="215" t="s">
        <v>147</v>
      </c>
      <c r="AG12" s="215" t="s">
        <v>363</v>
      </c>
      <c r="AH12" s="215" t="s">
        <v>363</v>
      </c>
      <c r="AI12" s="215"/>
      <c r="AJ12" s="215"/>
      <c r="AK12" s="67">
        <f>MIN(AC12:AJ12)</f>
        <v>0</v>
      </c>
      <c r="AL12" s="51" t="e">
        <f>AVERAGE(AE12:AJ12)</f>
        <v>#DIV/0!</v>
      </c>
      <c r="AM12" s="68">
        <f>MAX(AC12:AJ12)</f>
        <v>0</v>
      </c>
      <c r="AN12" s="241"/>
    </row>
    <row r="13" spans="1:40" s="122" customFormat="1" ht="12" customHeight="1">
      <c r="A13" s="361" t="s">
        <v>3</v>
      </c>
      <c r="B13" s="53" t="s">
        <v>35</v>
      </c>
      <c r="C13" s="152"/>
      <c r="D13" s="53"/>
      <c r="E13" s="53">
        <v>0.7</v>
      </c>
      <c r="F13" s="70"/>
      <c r="G13" s="14" t="s">
        <v>21</v>
      </c>
      <c r="H13" s="14" t="s">
        <v>21</v>
      </c>
      <c r="I13" s="14">
        <v>0.135</v>
      </c>
      <c r="J13" s="31" t="s">
        <v>21</v>
      </c>
      <c r="K13" s="9">
        <v>0.017</v>
      </c>
      <c r="L13" s="9">
        <v>0.025</v>
      </c>
      <c r="M13" s="27">
        <v>0.0576</v>
      </c>
      <c r="N13" s="9">
        <v>0.0458</v>
      </c>
      <c r="O13" s="9">
        <v>0.462</v>
      </c>
      <c r="P13" s="9">
        <v>0.064</v>
      </c>
      <c r="Q13" s="69">
        <v>0.063</v>
      </c>
      <c r="R13" s="53">
        <v>0.057</v>
      </c>
      <c r="S13" s="53">
        <v>0.048</v>
      </c>
      <c r="T13" s="70">
        <v>0.029</v>
      </c>
      <c r="U13" s="69">
        <v>0.027</v>
      </c>
      <c r="V13" s="53">
        <v>0.026</v>
      </c>
      <c r="W13" s="53">
        <v>0.026</v>
      </c>
      <c r="X13" s="70">
        <v>0.024</v>
      </c>
      <c r="Y13" s="215" t="s">
        <v>147</v>
      </c>
      <c r="Z13" s="215" t="s">
        <v>147</v>
      </c>
      <c r="AA13" s="215">
        <v>0.022</v>
      </c>
      <c r="AB13" s="215" t="s">
        <v>147</v>
      </c>
      <c r="AC13" s="215" t="s">
        <v>147</v>
      </c>
      <c r="AD13" s="215" t="s">
        <v>147</v>
      </c>
      <c r="AE13" s="215">
        <v>0.015</v>
      </c>
      <c r="AF13" s="215">
        <v>0.014</v>
      </c>
      <c r="AG13" s="215" t="s">
        <v>364</v>
      </c>
      <c r="AH13" s="215" t="s">
        <v>364</v>
      </c>
      <c r="AI13" s="215"/>
      <c r="AJ13" s="215"/>
      <c r="AK13" s="67">
        <f t="shared" si="2"/>
        <v>0.014</v>
      </c>
      <c r="AL13" s="51">
        <f t="shared" si="0"/>
        <v>0.014499999999999999</v>
      </c>
      <c r="AM13" s="68">
        <f t="shared" si="1"/>
        <v>0.015</v>
      </c>
      <c r="AN13" s="241"/>
    </row>
    <row r="14" spans="1:40" s="122" customFormat="1" ht="12" customHeight="1">
      <c r="A14" s="361" t="s">
        <v>353</v>
      </c>
      <c r="B14" s="53" t="s">
        <v>35</v>
      </c>
      <c r="C14" s="152"/>
      <c r="D14" s="53"/>
      <c r="E14" s="53"/>
      <c r="F14" s="70"/>
      <c r="G14" s="14"/>
      <c r="H14" s="14"/>
      <c r="I14" s="14"/>
      <c r="J14" s="31"/>
      <c r="K14" s="9"/>
      <c r="L14" s="9"/>
      <c r="M14" s="27"/>
      <c r="N14" s="9"/>
      <c r="O14" s="9"/>
      <c r="P14" s="9"/>
      <c r="Q14" s="69"/>
      <c r="R14" s="53"/>
      <c r="S14" s="53"/>
      <c r="T14" s="70"/>
      <c r="U14" s="69"/>
      <c r="V14" s="53"/>
      <c r="W14" s="53"/>
      <c r="X14" s="70"/>
      <c r="Y14" s="215"/>
      <c r="Z14" s="215"/>
      <c r="AA14" s="215"/>
      <c r="AB14" s="215"/>
      <c r="AC14" s="215" t="s">
        <v>147</v>
      </c>
      <c r="AD14" s="215" t="s">
        <v>147</v>
      </c>
      <c r="AE14" s="215" t="s">
        <v>147</v>
      </c>
      <c r="AF14" s="215" t="s">
        <v>147</v>
      </c>
      <c r="AG14" s="215" t="s">
        <v>364</v>
      </c>
      <c r="AH14" s="215" t="s">
        <v>364</v>
      </c>
      <c r="AI14" s="215"/>
      <c r="AJ14" s="215"/>
      <c r="AK14" s="67">
        <f>MIN(AC14:AJ14)</f>
        <v>0</v>
      </c>
      <c r="AL14" s="51" t="e">
        <f>AVERAGE(AE14:AJ14)</f>
        <v>#DIV/0!</v>
      </c>
      <c r="AM14" s="68">
        <f>MAX(AC14:AJ14)</f>
        <v>0</v>
      </c>
      <c r="AN14" s="241"/>
    </row>
    <row r="15" spans="1:40" s="122" customFormat="1" ht="12" customHeight="1">
      <c r="A15" s="361" t="s">
        <v>126</v>
      </c>
      <c r="B15" s="53" t="s">
        <v>35</v>
      </c>
      <c r="C15" s="152"/>
      <c r="D15" s="53"/>
      <c r="E15" s="53"/>
      <c r="F15" s="70"/>
      <c r="G15" s="14" t="s">
        <v>21</v>
      </c>
      <c r="H15" s="14" t="s">
        <v>21</v>
      </c>
      <c r="I15" s="9" t="s">
        <v>14</v>
      </c>
      <c r="J15" s="31" t="s">
        <v>21</v>
      </c>
      <c r="K15" s="9" t="s">
        <v>14</v>
      </c>
      <c r="L15" s="9">
        <v>10</v>
      </c>
      <c r="M15" s="27">
        <v>2</v>
      </c>
      <c r="N15" s="9">
        <v>80</v>
      </c>
      <c r="O15" s="9">
        <v>6</v>
      </c>
      <c r="P15" s="9" t="s">
        <v>14</v>
      </c>
      <c r="Q15" s="69">
        <v>2</v>
      </c>
      <c r="R15" s="52" t="s">
        <v>14</v>
      </c>
      <c r="S15" s="52" t="s">
        <v>14</v>
      </c>
      <c r="T15" s="72" t="s">
        <v>14</v>
      </c>
      <c r="U15" s="71" t="s">
        <v>14</v>
      </c>
      <c r="V15" s="53">
        <v>2</v>
      </c>
      <c r="W15" s="52" t="s">
        <v>14</v>
      </c>
      <c r="X15" s="72">
        <v>3</v>
      </c>
      <c r="Y15" s="215" t="s">
        <v>147</v>
      </c>
      <c r="Z15" s="215" t="s">
        <v>147</v>
      </c>
      <c r="AA15" s="276">
        <v>2</v>
      </c>
      <c r="AB15" s="215" t="s">
        <v>147</v>
      </c>
      <c r="AC15" s="215" t="s">
        <v>147</v>
      </c>
      <c r="AD15" s="215" t="s">
        <v>147</v>
      </c>
      <c r="AE15" s="215" t="s">
        <v>14</v>
      </c>
      <c r="AF15" s="215" t="s">
        <v>14</v>
      </c>
      <c r="AG15" s="215" t="s">
        <v>365</v>
      </c>
      <c r="AH15" s="215" t="s">
        <v>365</v>
      </c>
      <c r="AI15" s="215"/>
      <c r="AJ15" s="215"/>
      <c r="AK15" s="67">
        <f t="shared" si="2"/>
        <v>0</v>
      </c>
      <c r="AL15" s="51" t="e">
        <f t="shared" si="0"/>
        <v>#VALUE!</v>
      </c>
      <c r="AM15" s="68">
        <f t="shared" si="1"/>
        <v>0</v>
      </c>
      <c r="AN15" s="241"/>
    </row>
    <row r="16" spans="1:42" s="122" customFormat="1" ht="12" customHeight="1">
      <c r="A16" s="361" t="s">
        <v>4</v>
      </c>
      <c r="B16" s="53" t="s">
        <v>35</v>
      </c>
      <c r="C16" s="152"/>
      <c r="D16" s="53">
        <v>0.0002</v>
      </c>
      <c r="E16" s="53">
        <v>0.002</v>
      </c>
      <c r="F16" s="70">
        <f>E16*10</f>
        <v>0.02</v>
      </c>
      <c r="G16" s="14" t="s">
        <v>21</v>
      </c>
      <c r="H16" s="14" t="s">
        <v>21</v>
      </c>
      <c r="I16" s="14">
        <v>0.0002</v>
      </c>
      <c r="J16" s="31" t="s">
        <v>21</v>
      </c>
      <c r="K16" s="9" t="s">
        <v>58</v>
      </c>
      <c r="L16" s="9" t="s">
        <v>58</v>
      </c>
      <c r="M16" s="27">
        <v>0.0004</v>
      </c>
      <c r="N16" s="9" t="s">
        <v>62</v>
      </c>
      <c r="O16" s="9" t="s">
        <v>62</v>
      </c>
      <c r="P16" s="9">
        <v>0.0001</v>
      </c>
      <c r="Q16" s="71" t="s">
        <v>46</v>
      </c>
      <c r="R16" s="52" t="s">
        <v>46</v>
      </c>
      <c r="S16" s="52" t="s">
        <v>46</v>
      </c>
      <c r="T16" s="72" t="s">
        <v>46</v>
      </c>
      <c r="U16" s="71" t="s">
        <v>46</v>
      </c>
      <c r="V16" s="52" t="s">
        <v>46</v>
      </c>
      <c r="W16" s="52" t="s">
        <v>46</v>
      </c>
      <c r="X16" s="72" t="s">
        <v>46</v>
      </c>
      <c r="Y16" s="215" t="s">
        <v>147</v>
      </c>
      <c r="Z16" s="215" t="s">
        <v>147</v>
      </c>
      <c r="AA16" s="276" t="s">
        <v>46</v>
      </c>
      <c r="AB16" s="215" t="s">
        <v>147</v>
      </c>
      <c r="AC16" s="215" t="s">
        <v>147</v>
      </c>
      <c r="AD16" s="215" t="s">
        <v>147</v>
      </c>
      <c r="AE16" s="215" t="s">
        <v>46</v>
      </c>
      <c r="AF16" s="215" t="s">
        <v>46</v>
      </c>
      <c r="AG16" s="215" t="s">
        <v>366</v>
      </c>
      <c r="AH16" s="215" t="s">
        <v>366</v>
      </c>
      <c r="AI16" s="215"/>
      <c r="AJ16" s="215"/>
      <c r="AK16" s="67">
        <f t="shared" si="2"/>
        <v>0</v>
      </c>
      <c r="AL16" s="51" t="e">
        <f t="shared" si="0"/>
        <v>#VALUE!</v>
      </c>
      <c r="AM16" s="68">
        <f t="shared" si="1"/>
        <v>0</v>
      </c>
      <c r="AN16" s="97"/>
      <c r="AO16" s="9"/>
      <c r="AP16" s="9"/>
    </row>
    <row r="17" spans="1:42" s="122" customFormat="1" ht="12" customHeight="1">
      <c r="A17" s="361" t="s">
        <v>354</v>
      </c>
      <c r="B17" s="53" t="s">
        <v>35</v>
      </c>
      <c r="C17" s="152"/>
      <c r="D17" s="53">
        <v>0.0002</v>
      </c>
      <c r="E17" s="53"/>
      <c r="F17" s="70"/>
      <c r="G17" s="14"/>
      <c r="H17" s="14"/>
      <c r="I17" s="14"/>
      <c r="J17" s="31"/>
      <c r="K17" s="9"/>
      <c r="L17" s="9"/>
      <c r="M17" s="27"/>
      <c r="N17" s="9"/>
      <c r="O17" s="9"/>
      <c r="P17" s="9"/>
      <c r="Q17" s="71"/>
      <c r="R17" s="52"/>
      <c r="S17" s="52"/>
      <c r="T17" s="72"/>
      <c r="U17" s="71"/>
      <c r="V17" s="52"/>
      <c r="W17" s="52"/>
      <c r="X17" s="72"/>
      <c r="Y17" s="215"/>
      <c r="Z17" s="215"/>
      <c r="AA17" s="276"/>
      <c r="AB17" s="215"/>
      <c r="AC17" s="215" t="s">
        <v>147</v>
      </c>
      <c r="AD17" s="215" t="s">
        <v>147</v>
      </c>
      <c r="AE17" s="215" t="s">
        <v>147</v>
      </c>
      <c r="AF17" s="215" t="s">
        <v>147</v>
      </c>
      <c r="AG17" s="215" t="s">
        <v>366</v>
      </c>
      <c r="AH17" s="215" t="s">
        <v>366</v>
      </c>
      <c r="AI17" s="215"/>
      <c r="AJ17" s="215"/>
      <c r="AK17" s="67">
        <f>MIN(AC17:AJ17)</f>
        <v>0</v>
      </c>
      <c r="AL17" s="51" t="e">
        <f>AVERAGE(AE17:AJ17)</f>
        <v>#DIV/0!</v>
      </c>
      <c r="AM17" s="68">
        <f>MAX(AC17:AJ17)</f>
        <v>0</v>
      </c>
      <c r="AN17" s="97"/>
      <c r="AO17" s="9"/>
      <c r="AP17" s="9"/>
    </row>
    <row r="18" spans="1:40" s="122" customFormat="1" ht="12" customHeight="1">
      <c r="A18" s="361" t="s">
        <v>122</v>
      </c>
      <c r="B18" s="53" t="s">
        <v>35</v>
      </c>
      <c r="C18" s="152"/>
      <c r="D18" s="53"/>
      <c r="E18" s="53"/>
      <c r="F18" s="70"/>
      <c r="G18" s="14" t="s">
        <v>21</v>
      </c>
      <c r="H18" s="14" t="s">
        <v>21</v>
      </c>
      <c r="I18" s="14">
        <v>160</v>
      </c>
      <c r="J18" s="31" t="s">
        <v>21</v>
      </c>
      <c r="K18" s="9">
        <v>190</v>
      </c>
      <c r="L18" s="9">
        <v>350</v>
      </c>
      <c r="M18" s="27">
        <v>29.3</v>
      </c>
      <c r="N18" s="9">
        <v>17.4</v>
      </c>
      <c r="O18" s="9">
        <v>22.9</v>
      </c>
      <c r="P18" s="9">
        <v>55</v>
      </c>
      <c r="Q18" s="69">
        <v>116</v>
      </c>
      <c r="R18" s="53">
        <v>203</v>
      </c>
      <c r="S18" s="53">
        <v>256</v>
      </c>
      <c r="T18" s="70">
        <v>286</v>
      </c>
      <c r="U18" s="69">
        <v>363</v>
      </c>
      <c r="V18" s="53">
        <v>348</v>
      </c>
      <c r="W18" s="53">
        <v>335</v>
      </c>
      <c r="X18" s="70">
        <v>334</v>
      </c>
      <c r="Y18" s="215" t="s">
        <v>147</v>
      </c>
      <c r="Z18" s="215" t="s">
        <v>147</v>
      </c>
      <c r="AA18" s="215">
        <v>364</v>
      </c>
      <c r="AB18" s="215" t="s">
        <v>147</v>
      </c>
      <c r="AC18" s="215" t="s">
        <v>147</v>
      </c>
      <c r="AD18" s="215" t="s">
        <v>147</v>
      </c>
      <c r="AE18" s="215">
        <v>306</v>
      </c>
      <c r="AF18" s="215">
        <v>279</v>
      </c>
      <c r="AG18" s="215">
        <v>290</v>
      </c>
      <c r="AH18" s="215">
        <v>290</v>
      </c>
      <c r="AI18" s="215"/>
      <c r="AJ18" s="215"/>
      <c r="AK18" s="67">
        <f t="shared" si="2"/>
        <v>279</v>
      </c>
      <c r="AL18" s="51">
        <f t="shared" si="0"/>
        <v>292.5</v>
      </c>
      <c r="AM18" s="68">
        <f t="shared" si="1"/>
        <v>306</v>
      </c>
      <c r="AN18" s="241"/>
    </row>
    <row r="19" spans="1:42" s="122" customFormat="1" ht="12" customHeight="1">
      <c r="A19" s="361" t="s">
        <v>0</v>
      </c>
      <c r="B19" s="53" t="s">
        <v>35</v>
      </c>
      <c r="C19" s="152"/>
      <c r="D19" s="53"/>
      <c r="E19" s="53" t="s">
        <v>114</v>
      </c>
      <c r="F19" s="70"/>
      <c r="G19" s="14" t="s">
        <v>21</v>
      </c>
      <c r="H19" s="14" t="s">
        <v>21</v>
      </c>
      <c r="I19" s="14">
        <v>1080</v>
      </c>
      <c r="J19" s="31" t="s">
        <v>21</v>
      </c>
      <c r="K19" s="9">
        <v>1100</v>
      </c>
      <c r="L19" s="9">
        <v>960</v>
      </c>
      <c r="M19" s="27">
        <v>252</v>
      </c>
      <c r="N19" s="9">
        <v>166</v>
      </c>
      <c r="O19" s="9">
        <v>152</v>
      </c>
      <c r="P19" s="9">
        <v>330</v>
      </c>
      <c r="Q19" s="63">
        <v>750</v>
      </c>
      <c r="R19" s="95">
        <v>1300</v>
      </c>
      <c r="S19" s="95">
        <v>800</v>
      </c>
      <c r="T19" s="64">
        <v>1100</v>
      </c>
      <c r="U19" s="63">
        <v>840</v>
      </c>
      <c r="V19" s="95">
        <v>760</v>
      </c>
      <c r="W19" s="95">
        <v>950</v>
      </c>
      <c r="X19" s="64">
        <v>400</v>
      </c>
      <c r="Y19" s="215" t="s">
        <v>147</v>
      </c>
      <c r="Z19" s="215" t="s">
        <v>147</v>
      </c>
      <c r="AA19" s="277">
        <v>850</v>
      </c>
      <c r="AB19" s="215" t="s">
        <v>147</v>
      </c>
      <c r="AC19" s="215" t="s">
        <v>147</v>
      </c>
      <c r="AD19" s="215" t="s">
        <v>147</v>
      </c>
      <c r="AE19" s="215">
        <v>1080</v>
      </c>
      <c r="AF19" s="215">
        <v>1390</v>
      </c>
      <c r="AG19" s="215">
        <v>1500</v>
      </c>
      <c r="AH19" s="277">
        <v>1600</v>
      </c>
      <c r="AI19" s="215"/>
      <c r="AJ19" s="215"/>
      <c r="AK19" s="67">
        <f t="shared" si="2"/>
        <v>1080</v>
      </c>
      <c r="AL19" s="51">
        <f t="shared" si="0"/>
        <v>1235</v>
      </c>
      <c r="AM19" s="68">
        <f t="shared" si="1"/>
        <v>1390</v>
      </c>
      <c r="AN19" s="241"/>
      <c r="AO19" s="9"/>
      <c r="AP19" s="9"/>
    </row>
    <row r="20" spans="1:42" s="122" customFormat="1" ht="12" customHeight="1">
      <c r="A20" s="361" t="s">
        <v>6</v>
      </c>
      <c r="B20" s="53" t="s">
        <v>35</v>
      </c>
      <c r="C20" s="152"/>
      <c r="D20" s="53">
        <v>0.001</v>
      </c>
      <c r="E20" s="53">
        <v>0.05</v>
      </c>
      <c r="F20" s="70">
        <f>E20*10</f>
        <v>0.5</v>
      </c>
      <c r="G20" s="9" t="s">
        <v>21</v>
      </c>
      <c r="H20" s="9" t="s">
        <v>21</v>
      </c>
      <c r="I20" s="9" t="s">
        <v>33</v>
      </c>
      <c r="J20" s="16" t="s">
        <v>21</v>
      </c>
      <c r="K20" s="9" t="s">
        <v>59</v>
      </c>
      <c r="L20" s="9" t="s">
        <v>59</v>
      </c>
      <c r="M20" s="27" t="s">
        <v>28</v>
      </c>
      <c r="N20" s="9" t="s">
        <v>48</v>
      </c>
      <c r="O20" s="9" t="s">
        <v>28</v>
      </c>
      <c r="P20" s="9" t="s">
        <v>33</v>
      </c>
      <c r="Q20" s="71" t="s">
        <v>65</v>
      </c>
      <c r="R20" s="52" t="s">
        <v>33</v>
      </c>
      <c r="S20" s="52" t="s">
        <v>33</v>
      </c>
      <c r="T20" s="72" t="s">
        <v>33</v>
      </c>
      <c r="U20" s="71" t="s">
        <v>33</v>
      </c>
      <c r="V20" s="52" t="s">
        <v>33</v>
      </c>
      <c r="W20" s="52" t="s">
        <v>33</v>
      </c>
      <c r="X20" s="72" t="s">
        <v>33</v>
      </c>
      <c r="Y20" s="215" t="s">
        <v>147</v>
      </c>
      <c r="Z20" s="215" t="s">
        <v>147</v>
      </c>
      <c r="AA20" s="276" t="s">
        <v>33</v>
      </c>
      <c r="AB20" s="215" t="s">
        <v>147</v>
      </c>
      <c r="AC20" s="215" t="s">
        <v>147</v>
      </c>
      <c r="AD20" s="215" t="s">
        <v>147</v>
      </c>
      <c r="AE20" s="275" t="s">
        <v>33</v>
      </c>
      <c r="AF20" s="275" t="s">
        <v>33</v>
      </c>
      <c r="AG20" s="275" t="s">
        <v>367</v>
      </c>
      <c r="AH20" s="275" t="s">
        <v>367</v>
      </c>
      <c r="AI20" s="215"/>
      <c r="AJ20" s="215"/>
      <c r="AK20" s="67">
        <f t="shared" si="2"/>
        <v>0</v>
      </c>
      <c r="AL20" s="51" t="e">
        <f t="shared" si="0"/>
        <v>#VALUE!</v>
      </c>
      <c r="AM20" s="68">
        <f t="shared" si="1"/>
        <v>0</v>
      </c>
      <c r="AN20" s="97"/>
      <c r="AO20" s="9"/>
      <c r="AP20" s="9"/>
    </row>
    <row r="21" spans="1:42" s="122" customFormat="1" ht="12" customHeight="1">
      <c r="A21" s="361" t="s">
        <v>355</v>
      </c>
      <c r="B21" s="53" t="s">
        <v>35</v>
      </c>
      <c r="C21" s="152"/>
      <c r="D21" s="53"/>
      <c r="E21" s="53"/>
      <c r="F21" s="70"/>
      <c r="G21" s="9"/>
      <c r="H21" s="9"/>
      <c r="I21" s="9"/>
      <c r="J21" s="16"/>
      <c r="K21" s="9"/>
      <c r="L21" s="9"/>
      <c r="M21" s="27"/>
      <c r="N21" s="9"/>
      <c r="O21" s="9"/>
      <c r="P21" s="9"/>
      <c r="Q21" s="71"/>
      <c r="R21" s="52"/>
      <c r="S21" s="52"/>
      <c r="T21" s="72"/>
      <c r="U21" s="71"/>
      <c r="V21" s="52"/>
      <c r="W21" s="52"/>
      <c r="X21" s="72"/>
      <c r="Y21" s="215"/>
      <c r="Z21" s="215"/>
      <c r="AA21" s="276"/>
      <c r="AB21" s="215"/>
      <c r="AC21" s="215" t="s">
        <v>147</v>
      </c>
      <c r="AD21" s="215" t="s">
        <v>147</v>
      </c>
      <c r="AE21" s="215" t="s">
        <v>147</v>
      </c>
      <c r="AF21" s="215" t="s">
        <v>147</v>
      </c>
      <c r="AG21" s="215" t="s">
        <v>367</v>
      </c>
      <c r="AH21" s="215" t="s">
        <v>367</v>
      </c>
      <c r="AI21" s="215"/>
      <c r="AJ21" s="215"/>
      <c r="AK21" s="67">
        <f>MIN(AC21:AJ21)</f>
        <v>0</v>
      </c>
      <c r="AL21" s="51" t="e">
        <f>AVERAGE(AE21:AJ21)</f>
        <v>#DIV/0!</v>
      </c>
      <c r="AM21" s="68">
        <f>MAX(AC21:AJ21)</f>
        <v>0</v>
      </c>
      <c r="AN21" s="97"/>
      <c r="AO21" s="9"/>
      <c r="AP21" s="9"/>
    </row>
    <row r="22" spans="1:41" s="122" customFormat="1" ht="12" customHeight="1">
      <c r="A22" s="361" t="s">
        <v>378</v>
      </c>
      <c r="B22" s="53" t="s">
        <v>35</v>
      </c>
      <c r="C22" s="152"/>
      <c r="D22" s="53"/>
      <c r="E22" s="53"/>
      <c r="F22" s="70"/>
      <c r="G22" s="14" t="s">
        <v>21</v>
      </c>
      <c r="H22" s="14" t="s">
        <v>21</v>
      </c>
      <c r="I22" s="9">
        <v>0.038</v>
      </c>
      <c r="J22" s="31" t="s">
        <v>21</v>
      </c>
      <c r="K22" s="9" t="s">
        <v>57</v>
      </c>
      <c r="L22" s="9" t="s">
        <v>57</v>
      </c>
      <c r="M22" s="27">
        <v>0.0056</v>
      </c>
      <c r="N22" s="9">
        <v>0.0144</v>
      </c>
      <c r="O22" s="9">
        <v>0.0134</v>
      </c>
      <c r="P22" s="9">
        <v>0.009</v>
      </c>
      <c r="Q22" s="69">
        <v>0.008</v>
      </c>
      <c r="R22" s="53">
        <v>0.005</v>
      </c>
      <c r="S22" s="53">
        <v>0.005</v>
      </c>
      <c r="T22" s="70">
        <v>0.004</v>
      </c>
      <c r="U22" s="69">
        <v>0.004</v>
      </c>
      <c r="V22" s="53">
        <v>0.003</v>
      </c>
      <c r="W22" s="53">
        <v>0.004</v>
      </c>
      <c r="X22" s="70">
        <v>0.004</v>
      </c>
      <c r="Y22" s="215" t="s">
        <v>147</v>
      </c>
      <c r="Z22" s="215" t="s">
        <v>147</v>
      </c>
      <c r="AA22" s="215">
        <v>0.004</v>
      </c>
      <c r="AB22" s="215" t="s">
        <v>147</v>
      </c>
      <c r="AC22" s="215" t="s">
        <v>147</v>
      </c>
      <c r="AD22" s="215" t="s">
        <v>147</v>
      </c>
      <c r="AE22" s="215" t="s">
        <v>47</v>
      </c>
      <c r="AF22" s="215" t="s">
        <v>47</v>
      </c>
      <c r="AG22" s="215">
        <v>0.001</v>
      </c>
      <c r="AH22" s="215">
        <v>0.001</v>
      </c>
      <c r="AI22" s="215"/>
      <c r="AJ22" s="215"/>
      <c r="AK22" s="67">
        <f t="shared" si="2"/>
        <v>0</v>
      </c>
      <c r="AL22" s="51" t="e">
        <f t="shared" si="0"/>
        <v>#VALUE!</v>
      </c>
      <c r="AM22" s="68">
        <f t="shared" si="1"/>
        <v>0</v>
      </c>
      <c r="AN22" s="241"/>
      <c r="AO22" s="102"/>
    </row>
    <row r="23" spans="1:41" s="122" customFormat="1" ht="12" customHeight="1">
      <c r="A23" s="361" t="s">
        <v>356</v>
      </c>
      <c r="B23" s="53" t="s">
        <v>35</v>
      </c>
      <c r="C23" s="152"/>
      <c r="D23" s="53"/>
      <c r="E23" s="53"/>
      <c r="F23" s="70"/>
      <c r="G23" s="14"/>
      <c r="H23" s="14"/>
      <c r="I23" s="9"/>
      <c r="J23" s="31"/>
      <c r="K23" s="9"/>
      <c r="L23" s="9"/>
      <c r="M23" s="27"/>
      <c r="N23" s="9"/>
      <c r="O23" s="9"/>
      <c r="P23" s="9"/>
      <c r="Q23" s="69"/>
      <c r="R23" s="53"/>
      <c r="S23" s="53"/>
      <c r="T23" s="70"/>
      <c r="U23" s="69"/>
      <c r="V23" s="53"/>
      <c r="W23" s="53"/>
      <c r="X23" s="70"/>
      <c r="Y23" s="215"/>
      <c r="Z23" s="215"/>
      <c r="AA23" s="215"/>
      <c r="AB23" s="215"/>
      <c r="AC23" s="215" t="s">
        <v>147</v>
      </c>
      <c r="AD23" s="215" t="s">
        <v>147</v>
      </c>
      <c r="AE23" s="215" t="s">
        <v>147</v>
      </c>
      <c r="AF23" s="215" t="s">
        <v>147</v>
      </c>
      <c r="AG23" s="215" t="s">
        <v>363</v>
      </c>
      <c r="AH23" s="215" t="s">
        <v>363</v>
      </c>
      <c r="AI23" s="215"/>
      <c r="AJ23" s="215"/>
      <c r="AK23" s="67">
        <f>MIN(AC23:AJ23)</f>
        <v>0</v>
      </c>
      <c r="AL23" s="51" t="e">
        <f>AVERAGE(AE23:AJ23)</f>
        <v>#DIV/0!</v>
      </c>
      <c r="AM23" s="68">
        <f>MAX(AC23:AJ23)</f>
        <v>0</v>
      </c>
      <c r="AN23" s="241"/>
      <c r="AO23" s="102"/>
    </row>
    <row r="24" spans="1:41" s="122" customFormat="1" ht="12" customHeight="1">
      <c r="A24" s="361" t="s">
        <v>17</v>
      </c>
      <c r="B24" s="53" t="s">
        <v>135</v>
      </c>
      <c r="C24" s="152"/>
      <c r="D24" s="53"/>
      <c r="E24" s="53"/>
      <c r="F24" s="70"/>
      <c r="G24" s="14" t="s">
        <v>21</v>
      </c>
      <c r="H24" s="14" t="s">
        <v>21</v>
      </c>
      <c r="I24" s="14">
        <v>10700</v>
      </c>
      <c r="J24" s="31" t="s">
        <v>21</v>
      </c>
      <c r="K24" s="9">
        <v>7400</v>
      </c>
      <c r="L24" s="9">
        <v>8200</v>
      </c>
      <c r="M24" s="27">
        <v>1440</v>
      </c>
      <c r="N24" s="9">
        <v>734</v>
      </c>
      <c r="O24" s="9">
        <v>952</v>
      </c>
      <c r="P24" s="9">
        <v>2320</v>
      </c>
      <c r="Q24" s="69">
        <v>44400</v>
      </c>
      <c r="R24" s="53">
        <v>5910</v>
      </c>
      <c r="S24" s="53">
        <v>6450</v>
      </c>
      <c r="T24" s="70">
        <v>7750</v>
      </c>
      <c r="U24" s="69">
        <v>7780</v>
      </c>
      <c r="V24" s="53">
        <v>7600</v>
      </c>
      <c r="W24" s="53">
        <v>7540</v>
      </c>
      <c r="X24" s="70">
        <v>7750</v>
      </c>
      <c r="Y24" s="215" t="s">
        <v>147</v>
      </c>
      <c r="Z24" s="215" t="s">
        <v>147</v>
      </c>
      <c r="AA24" s="215">
        <v>7740</v>
      </c>
      <c r="AB24" s="215" t="s">
        <v>147</v>
      </c>
      <c r="AC24" s="215" t="s">
        <v>147</v>
      </c>
      <c r="AD24" s="215" t="s">
        <v>147</v>
      </c>
      <c r="AE24" s="215">
        <v>8550</v>
      </c>
      <c r="AF24" s="215">
        <v>9560</v>
      </c>
      <c r="AG24" s="215">
        <v>10622</v>
      </c>
      <c r="AH24" s="215" t="s">
        <v>373</v>
      </c>
      <c r="AI24" s="215"/>
      <c r="AJ24" s="215"/>
      <c r="AK24" s="67">
        <f t="shared" si="2"/>
        <v>8550</v>
      </c>
      <c r="AL24" s="51">
        <f t="shared" si="0"/>
        <v>9055</v>
      </c>
      <c r="AM24" s="68">
        <f t="shared" si="1"/>
        <v>9560</v>
      </c>
      <c r="AN24" s="241"/>
      <c r="AO24" s="102"/>
    </row>
    <row r="25" spans="1:41" s="122" customFormat="1" ht="12" customHeight="1">
      <c r="A25" s="361" t="s">
        <v>5</v>
      </c>
      <c r="B25" s="53" t="s">
        <v>35</v>
      </c>
      <c r="C25" s="152"/>
      <c r="D25" s="53">
        <v>0.0014</v>
      </c>
      <c r="E25" s="53">
        <v>2</v>
      </c>
      <c r="F25" s="70">
        <f>E25*10</f>
        <v>20</v>
      </c>
      <c r="G25" s="14" t="s">
        <v>21</v>
      </c>
      <c r="H25" s="14" t="s">
        <v>21</v>
      </c>
      <c r="I25" s="9">
        <v>0.038</v>
      </c>
      <c r="J25" s="31" t="s">
        <v>21</v>
      </c>
      <c r="K25" s="9" t="s">
        <v>57</v>
      </c>
      <c r="L25" s="9" t="s">
        <v>57</v>
      </c>
      <c r="M25" s="27">
        <v>0.007</v>
      </c>
      <c r="N25" s="9">
        <v>0.0067</v>
      </c>
      <c r="O25" s="9">
        <v>0.0033</v>
      </c>
      <c r="P25" s="9">
        <v>0.005</v>
      </c>
      <c r="Q25" s="135">
        <v>0.004</v>
      </c>
      <c r="R25" s="136">
        <v>0.002</v>
      </c>
      <c r="S25" s="136">
        <v>0.002</v>
      </c>
      <c r="T25" s="137">
        <v>0.002</v>
      </c>
      <c r="U25" s="71" t="s">
        <v>47</v>
      </c>
      <c r="V25" s="52" t="s">
        <v>47</v>
      </c>
      <c r="W25" s="136">
        <v>0.002</v>
      </c>
      <c r="X25" s="137" t="s">
        <v>47</v>
      </c>
      <c r="Y25" s="215" t="s">
        <v>147</v>
      </c>
      <c r="Z25" s="215" t="s">
        <v>147</v>
      </c>
      <c r="AA25" s="275" t="s">
        <v>47</v>
      </c>
      <c r="AB25" s="215" t="s">
        <v>147</v>
      </c>
      <c r="AC25" s="215" t="s">
        <v>147</v>
      </c>
      <c r="AD25" s="215" t="s">
        <v>147</v>
      </c>
      <c r="AE25" s="215" t="s">
        <v>47</v>
      </c>
      <c r="AF25" s="215" t="s">
        <v>47</v>
      </c>
      <c r="AG25" s="275">
        <v>0.002</v>
      </c>
      <c r="AH25" s="215">
        <v>0.001</v>
      </c>
      <c r="AI25" s="215"/>
      <c r="AJ25" s="215"/>
      <c r="AK25" s="67">
        <f t="shared" si="2"/>
        <v>0</v>
      </c>
      <c r="AL25" s="51" t="e">
        <f t="shared" si="0"/>
        <v>#VALUE!</v>
      </c>
      <c r="AM25" s="68">
        <f t="shared" si="1"/>
        <v>0</v>
      </c>
      <c r="AN25" s="241"/>
      <c r="AO25" s="102"/>
    </row>
    <row r="26" spans="1:41" s="122" customFormat="1" ht="12" customHeight="1">
      <c r="A26" s="361" t="s">
        <v>357</v>
      </c>
      <c r="B26" s="53" t="s">
        <v>35</v>
      </c>
      <c r="C26" s="152"/>
      <c r="D26" s="53">
        <v>0.0014</v>
      </c>
      <c r="E26" s="53"/>
      <c r="F26" s="70"/>
      <c r="G26" s="14"/>
      <c r="H26" s="14"/>
      <c r="I26" s="9"/>
      <c r="J26" s="31"/>
      <c r="K26" s="9"/>
      <c r="L26" s="9"/>
      <c r="M26" s="27"/>
      <c r="N26" s="9"/>
      <c r="O26" s="9"/>
      <c r="P26" s="9"/>
      <c r="Q26" s="135"/>
      <c r="R26" s="136"/>
      <c r="S26" s="136"/>
      <c r="T26" s="137"/>
      <c r="U26" s="71"/>
      <c r="V26" s="52"/>
      <c r="W26" s="136"/>
      <c r="X26" s="137"/>
      <c r="Y26" s="215"/>
      <c r="Z26" s="215"/>
      <c r="AA26" s="275"/>
      <c r="AB26" s="215"/>
      <c r="AC26" s="215" t="s">
        <v>147</v>
      </c>
      <c r="AD26" s="215" t="s">
        <v>147</v>
      </c>
      <c r="AE26" s="215" t="s">
        <v>147</v>
      </c>
      <c r="AF26" s="215" t="s">
        <v>147</v>
      </c>
      <c r="AG26" s="215" t="s">
        <v>363</v>
      </c>
      <c r="AH26" s="215" t="s">
        <v>363</v>
      </c>
      <c r="AI26" s="215"/>
      <c r="AJ26" s="215"/>
      <c r="AK26" s="67">
        <f>MIN(AC26:AJ26)</f>
        <v>0</v>
      </c>
      <c r="AL26" s="51" t="e">
        <f>AVERAGE(AE26:AJ26)</f>
        <v>#DIV/0!</v>
      </c>
      <c r="AM26" s="68">
        <f>MAX(AC26:AJ26)</f>
        <v>0</v>
      </c>
      <c r="AN26" s="241"/>
      <c r="AO26" s="102"/>
    </row>
    <row r="27" spans="1:41" s="122" customFormat="1" ht="12" customHeight="1">
      <c r="A27" s="361" t="s">
        <v>1</v>
      </c>
      <c r="B27" s="53" t="s">
        <v>35</v>
      </c>
      <c r="C27" s="152"/>
      <c r="D27" s="53"/>
      <c r="E27" s="53">
        <v>1.5</v>
      </c>
      <c r="F27" s="70"/>
      <c r="G27" s="14" t="s">
        <v>21</v>
      </c>
      <c r="H27" s="14" t="s">
        <v>21</v>
      </c>
      <c r="I27" s="14">
        <v>0.4</v>
      </c>
      <c r="J27" s="31" t="s">
        <v>21</v>
      </c>
      <c r="K27" s="9" t="s">
        <v>60</v>
      </c>
      <c r="L27" s="9" t="s">
        <v>60</v>
      </c>
      <c r="M27" s="27">
        <v>0.22</v>
      </c>
      <c r="N27" s="9">
        <v>0.37</v>
      </c>
      <c r="O27" s="9">
        <v>0.36</v>
      </c>
      <c r="P27" s="9">
        <v>0.5</v>
      </c>
      <c r="Q27" s="69">
        <v>0.3</v>
      </c>
      <c r="R27" s="53">
        <v>0.3</v>
      </c>
      <c r="S27" s="53">
        <v>0.2</v>
      </c>
      <c r="T27" s="70">
        <v>0.3</v>
      </c>
      <c r="U27" s="69">
        <v>0.3</v>
      </c>
      <c r="V27" s="53">
        <v>0.2</v>
      </c>
      <c r="W27" s="53">
        <v>0.2</v>
      </c>
      <c r="X27" s="70">
        <v>0.3</v>
      </c>
      <c r="Y27" s="215" t="s">
        <v>147</v>
      </c>
      <c r="Z27" s="215" t="s">
        <v>147</v>
      </c>
      <c r="AA27" s="215">
        <v>0.3</v>
      </c>
      <c r="AB27" s="215" t="s">
        <v>147</v>
      </c>
      <c r="AC27" s="215" t="s">
        <v>147</v>
      </c>
      <c r="AD27" s="215" t="s">
        <v>147</v>
      </c>
      <c r="AE27" s="215">
        <v>0.4</v>
      </c>
      <c r="AF27" s="215">
        <v>0.4</v>
      </c>
      <c r="AG27" s="215" t="s">
        <v>372</v>
      </c>
      <c r="AH27" s="215" t="s">
        <v>372</v>
      </c>
      <c r="AI27" s="215"/>
      <c r="AJ27" s="215"/>
      <c r="AK27" s="67">
        <f t="shared" si="2"/>
        <v>0.4</v>
      </c>
      <c r="AL27" s="51">
        <f t="shared" si="0"/>
        <v>0.4</v>
      </c>
      <c r="AM27" s="68">
        <f t="shared" si="1"/>
        <v>0.4</v>
      </c>
      <c r="AN27" s="241"/>
      <c r="AO27" s="102"/>
    </row>
    <row r="28" spans="1:41" s="122" customFormat="1" ht="12" customHeight="1">
      <c r="A28" s="361" t="s">
        <v>8</v>
      </c>
      <c r="B28" s="53" t="s">
        <v>35</v>
      </c>
      <c r="C28" s="152"/>
      <c r="D28" s="53">
        <v>0.0034</v>
      </c>
      <c r="E28" s="53">
        <v>0.01</v>
      </c>
      <c r="F28" s="70">
        <f>E28*10</f>
        <v>0.1</v>
      </c>
      <c r="G28" s="14" t="s">
        <v>21</v>
      </c>
      <c r="H28" s="14" t="s">
        <v>21</v>
      </c>
      <c r="I28" s="9">
        <v>0.03</v>
      </c>
      <c r="J28" s="31" t="s">
        <v>21</v>
      </c>
      <c r="K28" s="9" t="s">
        <v>57</v>
      </c>
      <c r="L28" s="9" t="s">
        <v>57</v>
      </c>
      <c r="M28" s="27">
        <v>0.05</v>
      </c>
      <c r="N28" s="9">
        <v>0.0162</v>
      </c>
      <c r="O28" s="9">
        <v>0.0104</v>
      </c>
      <c r="P28" s="9">
        <v>0.02</v>
      </c>
      <c r="Q28" s="143">
        <v>0.015</v>
      </c>
      <c r="R28" s="136">
        <v>0.007</v>
      </c>
      <c r="S28" s="144">
        <v>0.012</v>
      </c>
      <c r="T28" s="70">
        <v>0.002</v>
      </c>
      <c r="U28" s="69">
        <v>0.002</v>
      </c>
      <c r="V28" s="53">
        <v>0.002</v>
      </c>
      <c r="W28" s="53">
        <v>0.001</v>
      </c>
      <c r="X28" s="70">
        <v>0.003</v>
      </c>
      <c r="Y28" s="215" t="s">
        <v>147</v>
      </c>
      <c r="Z28" s="215" t="s">
        <v>147</v>
      </c>
      <c r="AA28" s="215" t="s">
        <v>47</v>
      </c>
      <c r="AB28" s="215" t="s">
        <v>147</v>
      </c>
      <c r="AC28" s="215" t="s">
        <v>147</v>
      </c>
      <c r="AD28" s="215" t="s">
        <v>147</v>
      </c>
      <c r="AE28" s="215" t="s">
        <v>47</v>
      </c>
      <c r="AF28" s="215" t="s">
        <v>47</v>
      </c>
      <c r="AG28" s="215" t="s">
        <v>363</v>
      </c>
      <c r="AH28" s="215" t="s">
        <v>363</v>
      </c>
      <c r="AI28" s="215"/>
      <c r="AJ28" s="215"/>
      <c r="AK28" s="67">
        <f t="shared" si="2"/>
        <v>0</v>
      </c>
      <c r="AL28" s="51" t="e">
        <f t="shared" si="0"/>
        <v>#VALUE!</v>
      </c>
      <c r="AM28" s="68">
        <f t="shared" si="1"/>
        <v>0</v>
      </c>
      <c r="AN28" s="241"/>
      <c r="AO28" s="102"/>
    </row>
    <row r="29" spans="1:41" s="122" customFormat="1" ht="12" customHeight="1">
      <c r="A29" s="361" t="s">
        <v>358</v>
      </c>
      <c r="B29" s="53" t="s">
        <v>35</v>
      </c>
      <c r="C29" s="152"/>
      <c r="D29" s="53">
        <v>0.0034</v>
      </c>
      <c r="E29" s="53"/>
      <c r="F29" s="70"/>
      <c r="G29" s="14"/>
      <c r="H29" s="14"/>
      <c r="I29" s="9"/>
      <c r="J29" s="31"/>
      <c r="K29" s="9"/>
      <c r="L29" s="9"/>
      <c r="M29" s="27"/>
      <c r="N29" s="9"/>
      <c r="O29" s="9"/>
      <c r="P29" s="9"/>
      <c r="Q29" s="143"/>
      <c r="R29" s="136"/>
      <c r="S29" s="144"/>
      <c r="T29" s="70"/>
      <c r="U29" s="69"/>
      <c r="V29" s="53"/>
      <c r="W29" s="53"/>
      <c r="X29" s="70"/>
      <c r="Y29" s="215"/>
      <c r="Z29" s="215"/>
      <c r="AA29" s="215"/>
      <c r="AB29" s="215"/>
      <c r="AC29" s="215" t="s">
        <v>147</v>
      </c>
      <c r="AD29" s="215" t="s">
        <v>147</v>
      </c>
      <c r="AE29" s="215" t="s">
        <v>147</v>
      </c>
      <c r="AF29" s="215" t="s">
        <v>147</v>
      </c>
      <c r="AG29" s="215" t="s">
        <v>363</v>
      </c>
      <c r="AH29" s="215" t="s">
        <v>363</v>
      </c>
      <c r="AI29" s="215"/>
      <c r="AJ29" s="215"/>
      <c r="AK29" s="67">
        <f>MIN(AC29:AJ29)</f>
        <v>0</v>
      </c>
      <c r="AL29" s="51" t="e">
        <f>AVERAGE(AE29:AJ29)</f>
        <v>#DIV/0!</v>
      </c>
      <c r="AM29" s="68">
        <f>MAX(AC29:AJ29)</f>
        <v>0</v>
      </c>
      <c r="AN29" s="241"/>
      <c r="AO29" s="102"/>
    </row>
    <row r="30" spans="1:41" s="122" customFormat="1" ht="12" customHeight="1">
      <c r="A30" s="361" t="s">
        <v>18</v>
      </c>
      <c r="B30" s="53" t="s">
        <v>35</v>
      </c>
      <c r="C30" s="152"/>
      <c r="D30" s="53"/>
      <c r="E30" s="53"/>
      <c r="F30" s="70"/>
      <c r="G30" s="14" t="s">
        <v>21</v>
      </c>
      <c r="H30" s="14" t="s">
        <v>21</v>
      </c>
      <c r="I30" s="14">
        <v>166</v>
      </c>
      <c r="J30" s="31" t="s">
        <v>21</v>
      </c>
      <c r="K30" s="9">
        <v>160</v>
      </c>
      <c r="L30" s="9">
        <v>200</v>
      </c>
      <c r="M30" s="27">
        <v>25.3</v>
      </c>
      <c r="N30" s="9">
        <v>12</v>
      </c>
      <c r="O30" s="9">
        <v>16.1</v>
      </c>
      <c r="P30" s="9">
        <v>47</v>
      </c>
      <c r="Q30" s="69">
        <v>116</v>
      </c>
      <c r="R30" s="53">
        <v>151</v>
      </c>
      <c r="S30" s="53">
        <v>205</v>
      </c>
      <c r="T30" s="70">
        <v>222</v>
      </c>
      <c r="U30" s="69">
        <v>235</v>
      </c>
      <c r="V30" s="53">
        <v>246</v>
      </c>
      <c r="W30" s="53">
        <v>260</v>
      </c>
      <c r="X30" s="70">
        <v>3.36</v>
      </c>
      <c r="Y30" s="215" t="s">
        <v>147</v>
      </c>
      <c r="Z30" s="215" t="s">
        <v>147</v>
      </c>
      <c r="AA30" s="215">
        <v>242</v>
      </c>
      <c r="AB30" s="215" t="s">
        <v>147</v>
      </c>
      <c r="AC30" s="215" t="s">
        <v>147</v>
      </c>
      <c r="AD30" s="215" t="s">
        <v>147</v>
      </c>
      <c r="AE30" s="215">
        <v>270</v>
      </c>
      <c r="AF30" s="215">
        <v>228</v>
      </c>
      <c r="AG30" s="215">
        <v>260</v>
      </c>
      <c r="AH30" s="215">
        <v>270</v>
      </c>
      <c r="AI30" s="215"/>
      <c r="AJ30" s="215"/>
      <c r="AK30" s="67">
        <f t="shared" si="2"/>
        <v>228</v>
      </c>
      <c r="AL30" s="51">
        <f t="shared" si="0"/>
        <v>249</v>
      </c>
      <c r="AM30" s="68">
        <f t="shared" si="1"/>
        <v>270</v>
      </c>
      <c r="AN30" s="241"/>
      <c r="AO30" s="102"/>
    </row>
    <row r="31" spans="1:42" s="122" customFormat="1" ht="12" customHeight="1">
      <c r="A31" s="361" t="s">
        <v>9</v>
      </c>
      <c r="B31" s="53" t="s">
        <v>35</v>
      </c>
      <c r="C31" s="152"/>
      <c r="D31" s="53">
        <v>0.0006</v>
      </c>
      <c r="E31" s="53">
        <v>0.001</v>
      </c>
      <c r="F31" s="70">
        <f>E31*10</f>
        <v>0.01</v>
      </c>
      <c r="G31" s="9" t="s">
        <v>21</v>
      </c>
      <c r="H31" s="9" t="s">
        <v>21</v>
      </c>
      <c r="I31" s="9" t="s">
        <v>46</v>
      </c>
      <c r="J31" s="16" t="s">
        <v>21</v>
      </c>
      <c r="K31" s="9" t="s">
        <v>58</v>
      </c>
      <c r="L31" s="9">
        <v>0.0001</v>
      </c>
      <c r="M31" s="27" t="s">
        <v>63</v>
      </c>
      <c r="N31" s="9" t="s">
        <v>63</v>
      </c>
      <c r="O31" s="9" t="s">
        <v>46</v>
      </c>
      <c r="P31" s="9" t="s">
        <v>46</v>
      </c>
      <c r="Q31" s="71" t="s">
        <v>46</v>
      </c>
      <c r="R31" s="52" t="s">
        <v>46</v>
      </c>
      <c r="S31" s="52" t="s">
        <v>46</v>
      </c>
      <c r="T31" s="72" t="s">
        <v>46</v>
      </c>
      <c r="U31" s="71" t="s">
        <v>46</v>
      </c>
      <c r="V31" s="52" t="s">
        <v>46</v>
      </c>
      <c r="W31" s="52" t="s">
        <v>46</v>
      </c>
      <c r="X31" s="72" t="s">
        <v>46</v>
      </c>
      <c r="Y31" s="215" t="s">
        <v>147</v>
      </c>
      <c r="Z31" s="215" t="s">
        <v>147</v>
      </c>
      <c r="AA31" s="276" t="s">
        <v>46</v>
      </c>
      <c r="AB31" s="215" t="s">
        <v>147</v>
      </c>
      <c r="AC31" s="215" t="s">
        <v>147</v>
      </c>
      <c r="AD31" s="215" t="s">
        <v>147</v>
      </c>
      <c r="AE31" s="215" t="s">
        <v>46</v>
      </c>
      <c r="AF31" s="215" t="s">
        <v>46</v>
      </c>
      <c r="AG31" s="215" t="s">
        <v>368</v>
      </c>
      <c r="AH31" s="215" t="s">
        <v>368</v>
      </c>
      <c r="AI31" s="215"/>
      <c r="AJ31" s="215"/>
      <c r="AK31" s="67">
        <f t="shared" si="2"/>
        <v>0</v>
      </c>
      <c r="AL31" s="51" t="e">
        <f t="shared" si="0"/>
        <v>#VALUE!</v>
      </c>
      <c r="AM31" s="68">
        <f t="shared" si="1"/>
        <v>0</v>
      </c>
      <c r="AN31" s="97"/>
      <c r="AO31" s="9"/>
      <c r="AP31" s="9"/>
    </row>
    <row r="32" spans="1:42" s="122" customFormat="1" ht="12" customHeight="1">
      <c r="A32" s="361" t="s">
        <v>359</v>
      </c>
      <c r="B32" s="53" t="s">
        <v>35</v>
      </c>
      <c r="C32" s="152"/>
      <c r="D32" s="53">
        <v>0.0006</v>
      </c>
      <c r="E32" s="53"/>
      <c r="F32" s="70"/>
      <c r="G32" s="9"/>
      <c r="H32" s="9"/>
      <c r="I32" s="9"/>
      <c r="J32" s="16"/>
      <c r="K32" s="9"/>
      <c r="L32" s="9"/>
      <c r="M32" s="27"/>
      <c r="N32" s="9"/>
      <c r="O32" s="9"/>
      <c r="P32" s="9"/>
      <c r="Q32" s="71"/>
      <c r="R32" s="52"/>
      <c r="S32" s="52"/>
      <c r="T32" s="72"/>
      <c r="U32" s="71"/>
      <c r="V32" s="52"/>
      <c r="W32" s="52"/>
      <c r="X32" s="72"/>
      <c r="Y32" s="215"/>
      <c r="Z32" s="215"/>
      <c r="AA32" s="276"/>
      <c r="AB32" s="215"/>
      <c r="AC32" s="215" t="s">
        <v>147</v>
      </c>
      <c r="AD32" s="215" t="s">
        <v>147</v>
      </c>
      <c r="AE32" s="215" t="s">
        <v>147</v>
      </c>
      <c r="AF32" s="9" t="s">
        <v>147</v>
      </c>
      <c r="AG32" s="215" t="s">
        <v>368</v>
      </c>
      <c r="AH32" s="215" t="s">
        <v>368</v>
      </c>
      <c r="AI32" s="215"/>
      <c r="AJ32" s="215"/>
      <c r="AK32" s="67">
        <f>MIN(AC32:AJ32)</f>
        <v>0</v>
      </c>
      <c r="AL32" s="51" t="e">
        <f>AVERAGE(AE32:AJ32)</f>
        <v>#DIV/0!</v>
      </c>
      <c r="AM32" s="68">
        <f>MAX(AC32:AJ32)</f>
        <v>0</v>
      </c>
      <c r="AN32" s="97"/>
      <c r="AO32" s="9"/>
      <c r="AP32" s="9"/>
    </row>
    <row r="33" spans="1:40" s="17" customFormat="1" ht="12" customHeight="1">
      <c r="A33" s="361" t="s">
        <v>31</v>
      </c>
      <c r="B33" s="53" t="s">
        <v>35</v>
      </c>
      <c r="C33" s="152"/>
      <c r="D33" s="53">
        <v>0.7</v>
      </c>
      <c r="E33" s="53"/>
      <c r="F33" s="70"/>
      <c r="G33" s="9" t="s">
        <v>21</v>
      </c>
      <c r="H33" s="9" t="s">
        <v>21</v>
      </c>
      <c r="I33" s="9" t="s">
        <v>33</v>
      </c>
      <c r="J33" s="16" t="s">
        <v>21</v>
      </c>
      <c r="K33" s="9">
        <v>9.5</v>
      </c>
      <c r="L33" s="9">
        <v>1.8</v>
      </c>
      <c r="M33" s="27">
        <v>0.73</v>
      </c>
      <c r="N33" s="9">
        <v>0.06</v>
      </c>
      <c r="O33" s="9" t="s">
        <v>28</v>
      </c>
      <c r="P33" s="9">
        <v>0.9</v>
      </c>
      <c r="Q33" s="69">
        <v>0.49</v>
      </c>
      <c r="R33" s="53">
        <v>0.05</v>
      </c>
      <c r="S33" s="53">
        <v>0.15</v>
      </c>
      <c r="T33" s="70">
        <v>0.05</v>
      </c>
      <c r="U33" s="71" t="s">
        <v>28</v>
      </c>
      <c r="V33" s="53">
        <v>0.05</v>
      </c>
      <c r="W33" s="52" t="s">
        <v>28</v>
      </c>
      <c r="X33" s="70" t="s">
        <v>48</v>
      </c>
      <c r="Y33" s="215" t="s">
        <v>147</v>
      </c>
      <c r="Z33" s="215" t="s">
        <v>147</v>
      </c>
      <c r="AA33" s="215">
        <v>0.05</v>
      </c>
      <c r="AB33" s="215" t="s">
        <v>147</v>
      </c>
      <c r="AC33" s="215" t="s">
        <v>147</v>
      </c>
      <c r="AD33" s="215" t="s">
        <v>147</v>
      </c>
      <c r="AE33" s="275">
        <v>3.43</v>
      </c>
      <c r="AF33" s="275">
        <v>1.18</v>
      </c>
      <c r="AG33" s="215">
        <v>0.39</v>
      </c>
      <c r="AH33" s="215">
        <v>0.38</v>
      </c>
      <c r="AI33" s="215"/>
      <c r="AJ33" s="215"/>
      <c r="AK33" s="67">
        <f t="shared" si="2"/>
        <v>1.18</v>
      </c>
      <c r="AL33" s="51">
        <f t="shared" si="0"/>
        <v>2.305</v>
      </c>
      <c r="AM33" s="68">
        <f t="shared" si="1"/>
        <v>3.43</v>
      </c>
      <c r="AN33" s="265"/>
    </row>
    <row r="34" spans="1:40" s="122" customFormat="1" ht="12" customHeight="1">
      <c r="A34" s="360" t="s">
        <v>23</v>
      </c>
      <c r="B34" s="50" t="s">
        <v>12</v>
      </c>
      <c r="C34" s="151"/>
      <c r="D34" s="50"/>
      <c r="E34" s="50"/>
      <c r="F34" s="68" t="s">
        <v>113</v>
      </c>
      <c r="G34" s="181" t="s">
        <v>21</v>
      </c>
      <c r="H34" s="181" t="s">
        <v>21</v>
      </c>
      <c r="I34" s="181">
        <v>7.3</v>
      </c>
      <c r="J34" s="182" t="s">
        <v>21</v>
      </c>
      <c r="K34" s="20">
        <v>6.67</v>
      </c>
      <c r="L34" s="25">
        <v>6.85</v>
      </c>
      <c r="M34" s="32">
        <v>6.8</v>
      </c>
      <c r="N34" s="25">
        <v>7</v>
      </c>
      <c r="O34" s="25">
        <v>7</v>
      </c>
      <c r="P34" s="25">
        <v>7.11</v>
      </c>
      <c r="Q34" s="69">
        <v>6.9</v>
      </c>
      <c r="R34" s="53">
        <v>6.78</v>
      </c>
      <c r="S34" s="53">
        <v>6.86</v>
      </c>
      <c r="T34" s="70">
        <v>6.83</v>
      </c>
      <c r="U34" s="69">
        <v>6.81</v>
      </c>
      <c r="V34" s="53">
        <v>6.8</v>
      </c>
      <c r="W34" s="53">
        <v>6.86</v>
      </c>
      <c r="X34" s="70">
        <v>7.01</v>
      </c>
      <c r="Y34" s="215" t="s">
        <v>147</v>
      </c>
      <c r="Z34" s="215" t="s">
        <v>147</v>
      </c>
      <c r="AA34" s="291">
        <v>6.7</v>
      </c>
      <c r="AB34" s="215" t="s">
        <v>147</v>
      </c>
      <c r="AC34" s="215" t="s">
        <v>147</v>
      </c>
      <c r="AD34" s="215" t="s">
        <v>147</v>
      </c>
      <c r="AE34" s="215">
        <v>7.77</v>
      </c>
      <c r="AF34" s="215">
        <v>7.73</v>
      </c>
      <c r="AG34" s="215">
        <v>7.1</v>
      </c>
      <c r="AH34" s="215" t="s">
        <v>373</v>
      </c>
      <c r="AI34" s="215"/>
      <c r="AJ34" s="215"/>
      <c r="AK34" s="67">
        <f>MIN(AC34:AF34)</f>
        <v>7.73</v>
      </c>
      <c r="AL34" s="51">
        <f t="shared" si="0"/>
        <v>7.75</v>
      </c>
      <c r="AM34" s="68">
        <f>MAX(AC34:AF34)</f>
        <v>7.77</v>
      </c>
      <c r="AN34" s="241"/>
    </row>
    <row r="35" spans="1:40" s="122" customFormat="1" ht="12" customHeight="1">
      <c r="A35" s="361" t="s">
        <v>32</v>
      </c>
      <c r="B35" s="53" t="s">
        <v>35</v>
      </c>
      <c r="C35" s="152"/>
      <c r="D35" s="53"/>
      <c r="E35" s="53"/>
      <c r="F35" s="70"/>
      <c r="G35" s="14" t="s">
        <v>21</v>
      </c>
      <c r="H35" s="14" t="s">
        <v>21</v>
      </c>
      <c r="I35" s="14">
        <v>23</v>
      </c>
      <c r="J35" s="31" t="s">
        <v>21</v>
      </c>
      <c r="K35" s="9">
        <v>20</v>
      </c>
      <c r="L35" s="9">
        <v>29</v>
      </c>
      <c r="M35" s="27">
        <v>15.1</v>
      </c>
      <c r="N35" s="9">
        <v>21.7</v>
      </c>
      <c r="O35" s="9">
        <v>20.9</v>
      </c>
      <c r="P35" s="9">
        <v>21</v>
      </c>
      <c r="Q35" s="69">
        <v>33.4</v>
      </c>
      <c r="R35" s="53">
        <v>30</v>
      </c>
      <c r="S35" s="53">
        <v>30</v>
      </c>
      <c r="T35" s="70">
        <v>42</v>
      </c>
      <c r="U35" s="69">
        <v>33</v>
      </c>
      <c r="V35" s="53">
        <v>34</v>
      </c>
      <c r="W35" s="53">
        <v>35</v>
      </c>
      <c r="X35" s="70">
        <v>32</v>
      </c>
      <c r="Y35" s="215" t="s">
        <v>147</v>
      </c>
      <c r="Z35" s="215" t="s">
        <v>147</v>
      </c>
      <c r="AA35" s="215">
        <v>33</v>
      </c>
      <c r="AB35" s="215" t="s">
        <v>147</v>
      </c>
      <c r="AC35" s="215" t="s">
        <v>147</v>
      </c>
      <c r="AD35" s="215" t="s">
        <v>147</v>
      </c>
      <c r="AE35" s="215">
        <v>22</v>
      </c>
      <c r="AF35" s="215">
        <v>20</v>
      </c>
      <c r="AG35" s="215">
        <v>20</v>
      </c>
      <c r="AH35" s="215">
        <v>20</v>
      </c>
      <c r="AI35" s="215"/>
      <c r="AJ35" s="215"/>
      <c r="AK35" s="67">
        <f t="shared" si="2"/>
        <v>20</v>
      </c>
      <c r="AL35" s="51">
        <f t="shared" si="0"/>
        <v>21</v>
      </c>
      <c r="AM35" s="68">
        <f t="shared" si="1"/>
        <v>22</v>
      </c>
      <c r="AN35" s="241"/>
    </row>
    <row r="36" spans="1:40" s="122" customFormat="1" ht="12" customHeight="1">
      <c r="A36" s="361" t="s">
        <v>123</v>
      </c>
      <c r="B36" s="53" t="s">
        <v>35</v>
      </c>
      <c r="C36" s="152"/>
      <c r="D36" s="53"/>
      <c r="E36" s="53" t="s">
        <v>118</v>
      </c>
      <c r="F36" s="70"/>
      <c r="G36" s="14" t="s">
        <v>21</v>
      </c>
      <c r="H36" s="14" t="s">
        <v>21</v>
      </c>
      <c r="I36" s="14">
        <v>2030</v>
      </c>
      <c r="J36" s="31" t="s">
        <v>21</v>
      </c>
      <c r="K36" s="13">
        <v>1600</v>
      </c>
      <c r="L36" s="9">
        <v>500</v>
      </c>
      <c r="M36" s="27">
        <v>209</v>
      </c>
      <c r="N36" s="9">
        <v>104</v>
      </c>
      <c r="O36" s="9">
        <v>138</v>
      </c>
      <c r="P36" s="9">
        <v>367</v>
      </c>
      <c r="Q36" s="63">
        <v>795</v>
      </c>
      <c r="R36" s="95">
        <v>913</v>
      </c>
      <c r="S36" s="95">
        <v>1220</v>
      </c>
      <c r="T36" s="64">
        <v>1280</v>
      </c>
      <c r="U36" s="63">
        <v>1390</v>
      </c>
      <c r="V36" s="95">
        <v>1330</v>
      </c>
      <c r="W36" s="95">
        <v>1490</v>
      </c>
      <c r="X36" s="64">
        <v>1360</v>
      </c>
      <c r="Y36" s="215" t="s">
        <v>147</v>
      </c>
      <c r="Z36" s="215" t="s">
        <v>147</v>
      </c>
      <c r="AA36" s="277">
        <v>1350</v>
      </c>
      <c r="AB36" s="215" t="s">
        <v>147</v>
      </c>
      <c r="AC36" s="215" t="s">
        <v>147</v>
      </c>
      <c r="AD36" s="215" t="s">
        <v>147</v>
      </c>
      <c r="AE36" s="215">
        <v>1660</v>
      </c>
      <c r="AF36" s="215">
        <v>1820</v>
      </c>
      <c r="AG36" s="215">
        <v>2000</v>
      </c>
      <c r="AH36" s="277">
        <v>2000</v>
      </c>
      <c r="AI36" s="215"/>
      <c r="AJ36" s="215"/>
      <c r="AK36" s="67">
        <f t="shared" si="2"/>
        <v>1660</v>
      </c>
      <c r="AL36" s="51">
        <f t="shared" si="0"/>
        <v>1740</v>
      </c>
      <c r="AM36" s="68">
        <f t="shared" si="1"/>
        <v>1820</v>
      </c>
      <c r="AN36" s="241"/>
    </row>
    <row r="37" spans="1:40" s="122" customFormat="1" ht="12" customHeight="1">
      <c r="A37" s="361" t="s">
        <v>125</v>
      </c>
      <c r="B37" s="53" t="s">
        <v>35</v>
      </c>
      <c r="C37" s="152"/>
      <c r="D37" s="53"/>
      <c r="E37" s="83" t="s">
        <v>119</v>
      </c>
      <c r="F37" s="70">
        <f>10*500</f>
        <v>5000</v>
      </c>
      <c r="G37" s="14" t="s">
        <v>21</v>
      </c>
      <c r="H37" s="14" t="s">
        <v>21</v>
      </c>
      <c r="I37" s="14">
        <v>3550</v>
      </c>
      <c r="J37" s="31" t="s">
        <v>21</v>
      </c>
      <c r="K37" s="13">
        <v>2900</v>
      </c>
      <c r="L37" s="9">
        <v>3200</v>
      </c>
      <c r="M37" s="27">
        <v>2530</v>
      </c>
      <c r="N37" s="9">
        <v>63</v>
      </c>
      <c r="O37" s="9">
        <v>64</v>
      </c>
      <c r="P37" s="9">
        <v>496</v>
      </c>
      <c r="Q37" s="63">
        <v>1220</v>
      </c>
      <c r="R37" s="95">
        <v>1600</v>
      </c>
      <c r="S37" s="95">
        <v>2090</v>
      </c>
      <c r="T37" s="64">
        <v>2520</v>
      </c>
      <c r="U37" s="63">
        <v>2500</v>
      </c>
      <c r="V37" s="95">
        <v>2440</v>
      </c>
      <c r="W37" s="95">
        <v>2490</v>
      </c>
      <c r="X37" s="64">
        <v>3410</v>
      </c>
      <c r="Y37" s="215" t="s">
        <v>147</v>
      </c>
      <c r="Z37" s="215" t="s">
        <v>147</v>
      </c>
      <c r="AA37" s="277">
        <v>3180</v>
      </c>
      <c r="AB37" s="215" t="s">
        <v>147</v>
      </c>
      <c r="AC37" s="215" t="s">
        <v>147</v>
      </c>
      <c r="AD37" s="215" t="s">
        <v>147</v>
      </c>
      <c r="AE37" s="215">
        <v>3380</v>
      </c>
      <c r="AF37" s="215">
        <v>2700</v>
      </c>
      <c r="AG37" s="215">
        <v>3600</v>
      </c>
      <c r="AH37" s="277">
        <v>3500</v>
      </c>
      <c r="AI37" s="215"/>
      <c r="AJ37" s="215"/>
      <c r="AK37" s="67">
        <f t="shared" si="2"/>
        <v>2700</v>
      </c>
      <c r="AL37" s="51">
        <f t="shared" si="0"/>
        <v>3040</v>
      </c>
      <c r="AM37" s="68">
        <f t="shared" si="1"/>
        <v>3380</v>
      </c>
      <c r="AN37" s="241"/>
    </row>
    <row r="38" spans="1:40" s="122" customFormat="1" ht="12" customHeight="1">
      <c r="A38" s="361" t="s">
        <v>22</v>
      </c>
      <c r="B38" s="53" t="s">
        <v>35</v>
      </c>
      <c r="C38" s="152"/>
      <c r="D38" s="53"/>
      <c r="E38" s="53"/>
      <c r="F38" s="70"/>
      <c r="G38" s="14" t="s">
        <v>21</v>
      </c>
      <c r="H38" s="14" t="s">
        <v>21</v>
      </c>
      <c r="I38" s="14">
        <v>8030</v>
      </c>
      <c r="J38" s="31" t="s">
        <v>21</v>
      </c>
      <c r="K38" s="13">
        <v>6800</v>
      </c>
      <c r="L38" s="9">
        <v>6400</v>
      </c>
      <c r="M38" s="27">
        <v>1040</v>
      </c>
      <c r="N38" s="9">
        <v>620</v>
      </c>
      <c r="O38" s="9">
        <v>681</v>
      </c>
      <c r="P38" s="9">
        <v>8190</v>
      </c>
      <c r="Q38" s="69">
        <v>3050</v>
      </c>
      <c r="R38" s="53">
        <v>4270</v>
      </c>
      <c r="S38" s="53">
        <v>4590</v>
      </c>
      <c r="T38" s="70">
        <v>5820</v>
      </c>
      <c r="U38" s="69">
        <v>5970</v>
      </c>
      <c r="V38" s="53">
        <v>6030</v>
      </c>
      <c r="W38" s="53">
        <v>5940</v>
      </c>
      <c r="X38" s="70">
        <v>6120</v>
      </c>
      <c r="Y38" s="215" t="s">
        <v>147</v>
      </c>
      <c r="Z38" s="215" t="s">
        <v>147</v>
      </c>
      <c r="AA38" s="215">
        <v>5670</v>
      </c>
      <c r="AB38" s="215" t="s">
        <v>147</v>
      </c>
      <c r="AC38" s="215" t="s">
        <v>147</v>
      </c>
      <c r="AD38" s="215" t="s">
        <v>147</v>
      </c>
      <c r="AE38" s="215">
        <v>7130</v>
      </c>
      <c r="AF38" s="215">
        <v>7670</v>
      </c>
      <c r="AG38" s="215">
        <v>8400</v>
      </c>
      <c r="AH38" s="215">
        <v>10000</v>
      </c>
      <c r="AI38" s="215"/>
      <c r="AJ38" s="215"/>
      <c r="AK38" s="67">
        <f t="shared" si="2"/>
        <v>7130</v>
      </c>
      <c r="AL38" s="51">
        <f t="shared" si="0"/>
        <v>7400</v>
      </c>
      <c r="AM38" s="68">
        <f t="shared" si="1"/>
        <v>7670</v>
      </c>
      <c r="AN38" s="241"/>
    </row>
    <row r="39" spans="1:40" s="122" customFormat="1" ht="12" customHeight="1">
      <c r="A39" s="361" t="s">
        <v>82</v>
      </c>
      <c r="B39" s="53" t="s">
        <v>35</v>
      </c>
      <c r="C39" s="152"/>
      <c r="D39" s="53">
        <v>0.3</v>
      </c>
      <c r="E39" s="53" t="s">
        <v>116</v>
      </c>
      <c r="F39" s="70"/>
      <c r="G39" s="14" t="s">
        <v>21</v>
      </c>
      <c r="H39" s="14" t="s">
        <v>21</v>
      </c>
      <c r="I39" s="14">
        <v>40.9</v>
      </c>
      <c r="J39" s="31" t="s">
        <v>21</v>
      </c>
      <c r="K39" s="13" t="s">
        <v>55</v>
      </c>
      <c r="L39" s="9" t="s">
        <v>55</v>
      </c>
      <c r="M39" s="27">
        <v>4.4</v>
      </c>
      <c r="N39" s="9">
        <v>2.7</v>
      </c>
      <c r="O39" s="9">
        <v>0.733</v>
      </c>
      <c r="P39" s="9">
        <v>1.09</v>
      </c>
      <c r="Q39" s="143">
        <v>1.9</v>
      </c>
      <c r="R39" s="144">
        <v>1.86</v>
      </c>
      <c r="S39" s="144">
        <v>1.89</v>
      </c>
      <c r="T39" s="138">
        <v>0.47</v>
      </c>
      <c r="U39" s="143">
        <v>1.95</v>
      </c>
      <c r="V39" s="144">
        <v>1.31</v>
      </c>
      <c r="W39" s="144">
        <v>1.25</v>
      </c>
      <c r="X39" s="138">
        <v>0.42</v>
      </c>
      <c r="Y39" s="215" t="s">
        <v>147</v>
      </c>
      <c r="Z39" s="215" t="s">
        <v>147</v>
      </c>
      <c r="AA39" s="292">
        <v>2.9</v>
      </c>
      <c r="AB39" s="215" t="s">
        <v>147</v>
      </c>
      <c r="AC39" s="215" t="s">
        <v>147</v>
      </c>
      <c r="AD39" s="215" t="s">
        <v>147</v>
      </c>
      <c r="AE39" s="215" t="s">
        <v>28</v>
      </c>
      <c r="AF39" s="215">
        <v>0.12</v>
      </c>
      <c r="AG39" s="278">
        <v>0.47</v>
      </c>
      <c r="AH39" s="278">
        <v>0.68</v>
      </c>
      <c r="AI39" s="215"/>
      <c r="AJ39" s="215"/>
      <c r="AK39" s="67">
        <f t="shared" si="2"/>
        <v>0.12</v>
      </c>
      <c r="AL39" s="51" t="e">
        <f t="shared" si="0"/>
        <v>#VALUE!</v>
      </c>
      <c r="AM39" s="68">
        <f t="shared" si="1"/>
        <v>0.12</v>
      </c>
      <c r="AN39" s="241"/>
    </row>
    <row r="40" spans="1:40" s="122" customFormat="1" ht="12" customHeight="1">
      <c r="A40" s="361" t="s">
        <v>360</v>
      </c>
      <c r="B40" s="53" t="s">
        <v>35</v>
      </c>
      <c r="C40" s="152"/>
      <c r="D40" s="53">
        <v>0.3</v>
      </c>
      <c r="E40" s="53"/>
      <c r="F40" s="70"/>
      <c r="G40" s="14"/>
      <c r="H40" s="14"/>
      <c r="I40" s="14"/>
      <c r="J40" s="31"/>
      <c r="K40" s="13"/>
      <c r="L40" s="9"/>
      <c r="M40" s="27"/>
      <c r="N40" s="9"/>
      <c r="O40" s="9"/>
      <c r="P40" s="9"/>
      <c r="Q40" s="143"/>
      <c r="R40" s="144"/>
      <c r="S40" s="144"/>
      <c r="T40" s="138"/>
      <c r="U40" s="143"/>
      <c r="V40" s="144"/>
      <c r="W40" s="144"/>
      <c r="X40" s="138"/>
      <c r="Y40" s="215"/>
      <c r="Z40" s="215"/>
      <c r="AA40" s="292"/>
      <c r="AB40" s="215"/>
      <c r="AC40" s="215" t="s">
        <v>147</v>
      </c>
      <c r="AD40" s="215" t="s">
        <v>147</v>
      </c>
      <c r="AE40" s="215" t="s">
        <v>147</v>
      </c>
      <c r="AF40" s="215" t="s">
        <v>147</v>
      </c>
      <c r="AG40" s="215" t="s">
        <v>362</v>
      </c>
      <c r="AH40" s="215" t="s">
        <v>362</v>
      </c>
      <c r="AI40" s="215"/>
      <c r="AJ40" s="215"/>
      <c r="AK40" s="67">
        <f>MIN(AC40:AJ40)</f>
        <v>0</v>
      </c>
      <c r="AL40" s="51" t="e">
        <f>AVERAGE(AE40:AJ40)</f>
        <v>#DIV/0!</v>
      </c>
      <c r="AM40" s="68">
        <f>MAX(AC40:AJ40)</f>
        <v>0</v>
      </c>
      <c r="AN40" s="241"/>
    </row>
    <row r="41" spans="1:40" s="122" customFormat="1" ht="13.5" customHeight="1">
      <c r="A41" s="361" t="s">
        <v>83</v>
      </c>
      <c r="B41" s="53" t="s">
        <v>35</v>
      </c>
      <c r="C41" s="152"/>
      <c r="D41" s="53">
        <v>1.9</v>
      </c>
      <c r="E41" s="83" t="s">
        <v>117</v>
      </c>
      <c r="F41" s="70">
        <v>5</v>
      </c>
      <c r="G41" s="14" t="s">
        <v>21</v>
      </c>
      <c r="H41" s="14" t="s">
        <v>21</v>
      </c>
      <c r="I41" s="14">
        <v>1.04</v>
      </c>
      <c r="J41" s="31" t="s">
        <v>21</v>
      </c>
      <c r="K41" s="13">
        <v>0.24</v>
      </c>
      <c r="L41" s="9">
        <v>0.016</v>
      </c>
      <c r="M41" s="27">
        <v>0.116</v>
      </c>
      <c r="N41" s="9">
        <v>0.167</v>
      </c>
      <c r="O41" s="9">
        <v>0.195</v>
      </c>
      <c r="P41" s="9">
        <v>0.092</v>
      </c>
      <c r="Q41" s="63">
        <v>0.752</v>
      </c>
      <c r="R41" s="144">
        <v>2.17</v>
      </c>
      <c r="S41" s="144">
        <v>2.59</v>
      </c>
      <c r="T41" s="138">
        <v>3.08</v>
      </c>
      <c r="U41" s="143">
        <v>4.12</v>
      </c>
      <c r="V41" s="144">
        <v>3.76</v>
      </c>
      <c r="W41" s="144">
        <v>3.78</v>
      </c>
      <c r="X41" s="138">
        <v>3.36</v>
      </c>
      <c r="Y41" s="215" t="s">
        <v>147</v>
      </c>
      <c r="Z41" s="215" t="s">
        <v>147</v>
      </c>
      <c r="AA41" s="278">
        <v>4.53</v>
      </c>
      <c r="AB41" s="215" t="s">
        <v>147</v>
      </c>
      <c r="AC41" s="215" t="s">
        <v>147</v>
      </c>
      <c r="AD41" s="215" t="s">
        <v>147</v>
      </c>
      <c r="AE41" s="215">
        <v>0.013</v>
      </c>
      <c r="AF41" s="215">
        <v>0.068</v>
      </c>
      <c r="AG41" s="215">
        <v>0.4</v>
      </c>
      <c r="AH41" s="215">
        <v>0.34</v>
      </c>
      <c r="AI41" s="215"/>
      <c r="AJ41" s="215"/>
      <c r="AK41" s="67">
        <f t="shared" si="2"/>
        <v>0.013</v>
      </c>
      <c r="AL41" s="51">
        <f t="shared" si="0"/>
        <v>0.0405</v>
      </c>
      <c r="AM41" s="68">
        <f t="shared" si="1"/>
        <v>0.068</v>
      </c>
      <c r="AN41" s="241"/>
    </row>
    <row r="42" spans="1:40" s="122" customFormat="1" ht="13.5" customHeight="1">
      <c r="A42" s="361" t="s">
        <v>361</v>
      </c>
      <c r="B42" s="53" t="s">
        <v>35</v>
      </c>
      <c r="C42" s="152"/>
      <c r="D42" s="53">
        <v>1.9</v>
      </c>
      <c r="E42" s="83"/>
      <c r="F42" s="70"/>
      <c r="G42" s="14"/>
      <c r="H42" s="14"/>
      <c r="I42" s="14"/>
      <c r="J42" s="31"/>
      <c r="K42" s="13"/>
      <c r="L42" s="9"/>
      <c r="M42" s="27"/>
      <c r="N42" s="9"/>
      <c r="O42" s="9"/>
      <c r="P42" s="9"/>
      <c r="Q42" s="63"/>
      <c r="R42" s="144"/>
      <c r="S42" s="144"/>
      <c r="T42" s="138"/>
      <c r="U42" s="143"/>
      <c r="V42" s="144"/>
      <c r="W42" s="144"/>
      <c r="X42" s="138"/>
      <c r="Y42" s="215"/>
      <c r="Z42" s="215"/>
      <c r="AA42" s="278"/>
      <c r="AB42" s="215"/>
      <c r="AC42" s="215" t="s">
        <v>147</v>
      </c>
      <c r="AD42" s="215" t="s">
        <v>147</v>
      </c>
      <c r="AE42" s="215" t="s">
        <v>147</v>
      </c>
      <c r="AF42" s="215" t="s">
        <v>147</v>
      </c>
      <c r="AG42" s="215">
        <v>0.27</v>
      </c>
      <c r="AH42" s="215">
        <v>0.28</v>
      </c>
      <c r="AI42" s="215"/>
      <c r="AJ42" s="215"/>
      <c r="AK42" s="67">
        <f>MIN(AC42:AJ42)</f>
        <v>0.27</v>
      </c>
      <c r="AL42" s="51">
        <f>AVERAGE(AE42:AJ42)</f>
        <v>0.275</v>
      </c>
      <c r="AM42" s="68">
        <f>MAX(AC42:AJ42)</f>
        <v>0.28</v>
      </c>
      <c r="AN42" s="241"/>
    </row>
    <row r="43" spans="1:40" s="122" customFormat="1" ht="12" customHeight="1">
      <c r="A43" s="361" t="s">
        <v>19</v>
      </c>
      <c r="B43" s="53" t="s">
        <v>35</v>
      </c>
      <c r="C43" s="152"/>
      <c r="D43" s="53"/>
      <c r="E43" s="53"/>
      <c r="F43" s="70"/>
      <c r="G43" s="14" t="s">
        <v>21</v>
      </c>
      <c r="H43" s="14" t="s">
        <v>21</v>
      </c>
      <c r="I43" s="14">
        <v>1</v>
      </c>
      <c r="J43" s="31" t="s">
        <v>21</v>
      </c>
      <c r="K43" s="13" t="s">
        <v>37</v>
      </c>
      <c r="L43" s="9">
        <v>19</v>
      </c>
      <c r="M43" s="27">
        <v>48.6</v>
      </c>
      <c r="N43" s="9">
        <v>147</v>
      </c>
      <c r="O43" s="9">
        <v>107</v>
      </c>
      <c r="P43" s="9">
        <v>78.8</v>
      </c>
      <c r="Q43" s="69">
        <v>55.5</v>
      </c>
      <c r="R43" s="83" t="s">
        <v>110</v>
      </c>
      <c r="S43" s="53">
        <v>37.1</v>
      </c>
      <c r="T43" s="84" t="s">
        <v>110</v>
      </c>
      <c r="U43" s="262">
        <v>20</v>
      </c>
      <c r="V43" s="83">
        <v>16.8</v>
      </c>
      <c r="W43" s="83">
        <v>28</v>
      </c>
      <c r="X43" s="84">
        <v>22</v>
      </c>
      <c r="Y43" s="215" t="s">
        <v>147</v>
      </c>
      <c r="Z43" s="215" t="s">
        <v>147</v>
      </c>
      <c r="AA43" s="279">
        <v>6.7</v>
      </c>
      <c r="AB43" s="215" t="s">
        <v>147</v>
      </c>
      <c r="AC43" s="215" t="s">
        <v>147</v>
      </c>
      <c r="AD43" s="215" t="s">
        <v>147</v>
      </c>
      <c r="AE43" s="215">
        <v>7</v>
      </c>
      <c r="AF43" s="215">
        <v>11</v>
      </c>
      <c r="AG43" s="215">
        <v>5.2</v>
      </c>
      <c r="AH43" s="215" t="s">
        <v>365</v>
      </c>
      <c r="AI43" s="215"/>
      <c r="AJ43" s="215"/>
      <c r="AK43" s="67">
        <f t="shared" si="2"/>
        <v>7</v>
      </c>
      <c r="AL43" s="51">
        <f t="shared" si="0"/>
        <v>9</v>
      </c>
      <c r="AM43" s="68">
        <f t="shared" si="1"/>
        <v>11</v>
      </c>
      <c r="AN43" s="241"/>
    </row>
    <row r="44" spans="1:40" s="122" customFormat="1" ht="12" customHeight="1">
      <c r="A44" s="361" t="s">
        <v>266</v>
      </c>
      <c r="B44" s="53" t="s">
        <v>35</v>
      </c>
      <c r="C44" s="152"/>
      <c r="D44" s="53"/>
      <c r="E44" s="53"/>
      <c r="F44" s="70"/>
      <c r="G44" s="14" t="s">
        <v>21</v>
      </c>
      <c r="H44" s="14" t="s">
        <v>21</v>
      </c>
      <c r="I44" s="9" t="s">
        <v>29</v>
      </c>
      <c r="J44" s="31" t="s">
        <v>21</v>
      </c>
      <c r="K44" s="9" t="s">
        <v>20</v>
      </c>
      <c r="L44" s="9" t="s">
        <v>20</v>
      </c>
      <c r="M44" s="27" t="s">
        <v>41</v>
      </c>
      <c r="N44" s="9" t="s">
        <v>41</v>
      </c>
      <c r="O44" s="9" t="s">
        <v>41</v>
      </c>
      <c r="P44" s="9" t="s">
        <v>41</v>
      </c>
      <c r="Q44" s="71">
        <v>7.75</v>
      </c>
      <c r="R44" s="52">
        <v>7.75</v>
      </c>
      <c r="S44" s="52">
        <v>7.75</v>
      </c>
      <c r="T44" s="72">
        <v>7.75</v>
      </c>
      <c r="U44" s="71">
        <v>7.75</v>
      </c>
      <c r="V44" s="52">
        <v>7.75</v>
      </c>
      <c r="W44" s="52">
        <v>7.75</v>
      </c>
      <c r="X44" s="72">
        <v>7.75</v>
      </c>
      <c r="Y44" s="215" t="s">
        <v>147</v>
      </c>
      <c r="Z44" s="215" t="s">
        <v>147</v>
      </c>
      <c r="AA44" s="276" t="s">
        <v>41</v>
      </c>
      <c r="AB44" s="215" t="s">
        <v>147</v>
      </c>
      <c r="AC44" s="215" t="s">
        <v>147</v>
      </c>
      <c r="AD44" s="215" t="s">
        <v>147</v>
      </c>
      <c r="AE44" s="215" t="s">
        <v>41</v>
      </c>
      <c r="AF44" s="215" t="s">
        <v>41</v>
      </c>
      <c r="AG44" s="215" t="s">
        <v>36</v>
      </c>
      <c r="AH44" s="215" t="s">
        <v>25</v>
      </c>
      <c r="AI44" s="215"/>
      <c r="AJ44" s="215"/>
      <c r="AK44" s="67">
        <f t="shared" si="2"/>
        <v>0</v>
      </c>
      <c r="AL44" s="51" t="e">
        <f t="shared" si="0"/>
        <v>#VALUE!</v>
      </c>
      <c r="AM44" s="68">
        <f t="shared" si="1"/>
        <v>0</v>
      </c>
      <c r="AN44" s="241"/>
    </row>
    <row r="45" spans="1:40" s="122" customFormat="1" ht="12" customHeight="1">
      <c r="A45" s="114" t="s">
        <v>42</v>
      </c>
      <c r="B45" s="22"/>
      <c r="C45" s="13"/>
      <c r="D45" s="13"/>
      <c r="E45" s="13"/>
      <c r="F45" s="115"/>
      <c r="G45" s="179"/>
      <c r="H45" s="179"/>
      <c r="I45" s="183"/>
      <c r="J45" s="180"/>
      <c r="K45" s="13"/>
      <c r="L45" s="9"/>
      <c r="M45" s="27"/>
      <c r="N45" s="9"/>
      <c r="O45" s="9"/>
      <c r="P45" s="9"/>
      <c r="Q45" s="97"/>
      <c r="R45" s="9"/>
      <c r="S45" s="9"/>
      <c r="T45" s="98"/>
      <c r="U45" s="9"/>
      <c r="V45" s="9"/>
      <c r="W45" s="9"/>
      <c r="X45" s="9"/>
      <c r="Y45" s="9"/>
      <c r="Z45" s="9"/>
      <c r="AA45" s="9"/>
      <c r="AB45" s="9"/>
      <c r="AC45" s="9"/>
      <c r="AD45" s="215"/>
      <c r="AE45" s="9"/>
      <c r="AF45" s="9"/>
      <c r="AG45" s="9"/>
      <c r="AH45" s="128"/>
      <c r="AI45" s="9"/>
      <c r="AJ45" s="9"/>
      <c r="AK45" s="146"/>
      <c r="AL45" s="51"/>
      <c r="AM45" s="148"/>
      <c r="AN45" s="241"/>
    </row>
    <row r="46" spans="1:42" s="122" customFormat="1" ht="12" customHeight="1">
      <c r="A46" s="362" t="s">
        <v>43</v>
      </c>
      <c r="B46" s="53" t="s">
        <v>134</v>
      </c>
      <c r="C46" s="170">
        <v>6000</v>
      </c>
      <c r="D46" s="117"/>
      <c r="E46" s="117"/>
      <c r="F46" s="118"/>
      <c r="G46" s="179" t="s">
        <v>21</v>
      </c>
      <c r="H46" s="179" t="s">
        <v>21</v>
      </c>
      <c r="I46" s="179" t="s">
        <v>39</v>
      </c>
      <c r="J46" s="180" t="s">
        <v>21</v>
      </c>
      <c r="K46" s="13" t="s">
        <v>54</v>
      </c>
      <c r="L46" s="9" t="s">
        <v>26</v>
      </c>
      <c r="M46" s="27" t="s">
        <v>39</v>
      </c>
      <c r="N46" s="9">
        <v>1440</v>
      </c>
      <c r="O46" s="9" t="s">
        <v>39</v>
      </c>
      <c r="P46" s="9" t="s">
        <v>39</v>
      </c>
      <c r="Q46" s="71" t="s">
        <v>39</v>
      </c>
      <c r="R46" s="52" t="s">
        <v>39</v>
      </c>
      <c r="S46" s="52" t="s">
        <v>39</v>
      </c>
      <c r="T46" s="72" t="s">
        <v>39</v>
      </c>
      <c r="U46" s="71" t="s">
        <v>39</v>
      </c>
      <c r="V46" s="52" t="s">
        <v>39</v>
      </c>
      <c r="W46" s="52" t="s">
        <v>39</v>
      </c>
      <c r="X46" s="72" t="s">
        <v>39</v>
      </c>
      <c r="Y46" s="215" t="s">
        <v>147</v>
      </c>
      <c r="Z46" s="215" t="s">
        <v>147</v>
      </c>
      <c r="AA46" s="276" t="s">
        <v>39</v>
      </c>
      <c r="AB46" s="215" t="s">
        <v>147</v>
      </c>
      <c r="AC46" s="215" t="s">
        <v>147</v>
      </c>
      <c r="AD46" s="215" t="s">
        <v>147</v>
      </c>
      <c r="AE46" s="215" t="s">
        <v>39</v>
      </c>
      <c r="AF46" s="215" t="s">
        <v>39</v>
      </c>
      <c r="AG46" s="215" t="s">
        <v>39</v>
      </c>
      <c r="AH46" s="215" t="s">
        <v>39</v>
      </c>
      <c r="AI46" s="215"/>
      <c r="AJ46" s="215"/>
      <c r="AK46" s="67">
        <f t="shared" si="2"/>
        <v>0</v>
      </c>
      <c r="AL46" s="51" t="e">
        <f t="shared" si="0"/>
        <v>#VALUE!</v>
      </c>
      <c r="AM46" s="68">
        <f t="shared" si="1"/>
        <v>0</v>
      </c>
      <c r="AN46" s="97"/>
      <c r="AO46" s="9"/>
      <c r="AP46" s="9"/>
    </row>
    <row r="47" spans="1:42" s="122" customFormat="1" ht="12" customHeight="1">
      <c r="A47" s="363" t="s">
        <v>137</v>
      </c>
      <c r="B47" s="53" t="s">
        <v>134</v>
      </c>
      <c r="C47" s="151" t="s">
        <v>102</v>
      </c>
      <c r="D47" s="117"/>
      <c r="E47" s="117"/>
      <c r="F47" s="118"/>
      <c r="G47" s="179" t="s">
        <v>21</v>
      </c>
      <c r="H47" s="179" t="s">
        <v>21</v>
      </c>
      <c r="I47" s="179" t="s">
        <v>40</v>
      </c>
      <c r="J47" s="180" t="s">
        <v>21</v>
      </c>
      <c r="K47" s="13" t="s">
        <v>55</v>
      </c>
      <c r="L47" s="9" t="s">
        <v>55</v>
      </c>
      <c r="M47" s="27" t="s">
        <v>40</v>
      </c>
      <c r="N47" s="9" t="s">
        <v>40</v>
      </c>
      <c r="O47" s="9">
        <v>420</v>
      </c>
      <c r="P47" s="9" t="s">
        <v>40</v>
      </c>
      <c r="Q47" s="71" t="s">
        <v>40</v>
      </c>
      <c r="R47" s="52" t="s">
        <v>40</v>
      </c>
      <c r="S47" s="52" t="s">
        <v>40</v>
      </c>
      <c r="T47" s="72" t="s">
        <v>40</v>
      </c>
      <c r="U47" s="71" t="s">
        <v>40</v>
      </c>
      <c r="V47" s="52" t="s">
        <v>40</v>
      </c>
      <c r="W47" s="52" t="s">
        <v>40</v>
      </c>
      <c r="X47" s="72" t="s">
        <v>40</v>
      </c>
      <c r="Y47" s="215" t="s">
        <v>147</v>
      </c>
      <c r="Z47" s="215" t="s">
        <v>147</v>
      </c>
      <c r="AA47" s="276" t="s">
        <v>40</v>
      </c>
      <c r="AB47" s="215" t="s">
        <v>147</v>
      </c>
      <c r="AC47" s="215" t="s">
        <v>147</v>
      </c>
      <c r="AD47" s="215" t="s">
        <v>147</v>
      </c>
      <c r="AE47" s="215" t="s">
        <v>40</v>
      </c>
      <c r="AF47" s="215" t="s">
        <v>40</v>
      </c>
      <c r="AG47" s="215" t="s">
        <v>52</v>
      </c>
      <c r="AH47" s="215" t="s">
        <v>52</v>
      </c>
      <c r="AI47" s="215"/>
      <c r="AJ47" s="215"/>
      <c r="AK47" s="67">
        <f t="shared" si="2"/>
        <v>0</v>
      </c>
      <c r="AL47" s="51" t="e">
        <f t="shared" si="0"/>
        <v>#VALUE!</v>
      </c>
      <c r="AM47" s="68">
        <f t="shared" si="1"/>
        <v>0</v>
      </c>
      <c r="AN47" s="97"/>
      <c r="AO47" s="9"/>
      <c r="AP47" s="9"/>
    </row>
    <row r="48" spans="1:42" s="122" customFormat="1" ht="12" customHeight="1">
      <c r="A48" s="363" t="s">
        <v>138</v>
      </c>
      <c r="B48" s="53" t="s">
        <v>134</v>
      </c>
      <c r="C48" s="170"/>
      <c r="D48" s="117"/>
      <c r="E48" s="117"/>
      <c r="F48" s="118"/>
      <c r="G48" s="179" t="s">
        <v>21</v>
      </c>
      <c r="H48" s="179" t="s">
        <v>21</v>
      </c>
      <c r="I48" s="179" t="s">
        <v>40</v>
      </c>
      <c r="J48" s="180" t="s">
        <v>21</v>
      </c>
      <c r="K48" s="13" t="s">
        <v>56</v>
      </c>
      <c r="L48" s="9" t="s">
        <v>56</v>
      </c>
      <c r="M48" s="27" t="s">
        <v>40</v>
      </c>
      <c r="N48" s="9" t="s">
        <v>40</v>
      </c>
      <c r="O48" s="9">
        <v>350</v>
      </c>
      <c r="P48" s="9" t="s">
        <v>40</v>
      </c>
      <c r="Q48" s="71" t="s">
        <v>40</v>
      </c>
      <c r="R48" s="52" t="s">
        <v>40</v>
      </c>
      <c r="S48" s="52" t="s">
        <v>40</v>
      </c>
      <c r="T48" s="72" t="s">
        <v>40</v>
      </c>
      <c r="U48" s="71" t="s">
        <v>40</v>
      </c>
      <c r="V48" s="52" t="s">
        <v>40</v>
      </c>
      <c r="W48" s="52" t="s">
        <v>40</v>
      </c>
      <c r="X48" s="72" t="s">
        <v>40</v>
      </c>
      <c r="Y48" s="215" t="s">
        <v>147</v>
      </c>
      <c r="Z48" s="215" t="s">
        <v>147</v>
      </c>
      <c r="AA48" s="276">
        <v>160</v>
      </c>
      <c r="AB48" s="215" t="s">
        <v>147</v>
      </c>
      <c r="AC48" s="215" t="s">
        <v>147</v>
      </c>
      <c r="AD48" s="215" t="s">
        <v>147</v>
      </c>
      <c r="AE48" s="215" t="s">
        <v>40</v>
      </c>
      <c r="AF48" s="215" t="s">
        <v>40</v>
      </c>
      <c r="AG48" s="215" t="s">
        <v>40</v>
      </c>
      <c r="AH48" s="215" t="s">
        <v>40</v>
      </c>
      <c r="AI48" s="215"/>
      <c r="AJ48" s="215"/>
      <c r="AK48" s="67">
        <f t="shared" si="2"/>
        <v>0</v>
      </c>
      <c r="AL48" s="51" t="e">
        <f t="shared" si="0"/>
        <v>#VALUE!</v>
      </c>
      <c r="AM48" s="68">
        <f t="shared" si="1"/>
        <v>0</v>
      </c>
      <c r="AN48" s="97"/>
      <c r="AO48" s="9"/>
      <c r="AP48" s="9"/>
    </row>
    <row r="49" spans="1:42" s="122" customFormat="1" ht="12" customHeight="1">
      <c r="A49" s="363" t="s">
        <v>139</v>
      </c>
      <c r="B49" s="53" t="s">
        <v>134</v>
      </c>
      <c r="C49" s="170"/>
      <c r="D49" s="117"/>
      <c r="E49" s="117"/>
      <c r="F49" s="118"/>
      <c r="G49" s="179" t="s">
        <v>21</v>
      </c>
      <c r="H49" s="179" t="s">
        <v>21</v>
      </c>
      <c r="I49" s="179" t="s">
        <v>40</v>
      </c>
      <c r="J49" s="180" t="s">
        <v>21</v>
      </c>
      <c r="K49" s="13" t="s">
        <v>56</v>
      </c>
      <c r="L49" s="9" t="s">
        <v>56</v>
      </c>
      <c r="M49" s="27" t="s">
        <v>40</v>
      </c>
      <c r="N49" s="9" t="s">
        <v>40</v>
      </c>
      <c r="O49" s="9" t="s">
        <v>40</v>
      </c>
      <c r="P49" s="9" t="s">
        <v>40</v>
      </c>
      <c r="Q49" s="71" t="s">
        <v>40</v>
      </c>
      <c r="R49" s="52" t="s">
        <v>40</v>
      </c>
      <c r="S49" s="52" t="s">
        <v>40</v>
      </c>
      <c r="T49" s="72" t="s">
        <v>40</v>
      </c>
      <c r="U49" s="71" t="s">
        <v>40</v>
      </c>
      <c r="V49" s="52" t="s">
        <v>40</v>
      </c>
      <c r="W49" s="52" t="s">
        <v>40</v>
      </c>
      <c r="X49" s="72" t="s">
        <v>40</v>
      </c>
      <c r="Y49" s="215" t="s">
        <v>147</v>
      </c>
      <c r="Z49" s="215" t="s">
        <v>147</v>
      </c>
      <c r="AA49" s="276" t="s">
        <v>40</v>
      </c>
      <c r="AB49" s="215" t="s">
        <v>147</v>
      </c>
      <c r="AC49" s="215" t="s">
        <v>147</v>
      </c>
      <c r="AD49" s="215" t="s">
        <v>147</v>
      </c>
      <c r="AE49" s="215" t="s">
        <v>40</v>
      </c>
      <c r="AF49" s="215" t="s">
        <v>40</v>
      </c>
      <c r="AG49" s="215" t="s">
        <v>40</v>
      </c>
      <c r="AH49" s="215" t="s">
        <v>40</v>
      </c>
      <c r="AI49" s="215"/>
      <c r="AJ49" s="215"/>
      <c r="AK49" s="67">
        <f t="shared" si="2"/>
        <v>0</v>
      </c>
      <c r="AL49" s="51" t="e">
        <f t="shared" si="0"/>
        <v>#VALUE!</v>
      </c>
      <c r="AM49" s="68">
        <f t="shared" si="1"/>
        <v>0</v>
      </c>
      <c r="AN49" s="97"/>
      <c r="AO49" s="9"/>
      <c r="AP49" s="9"/>
    </row>
    <row r="50" spans="1:42" s="122" customFormat="1" ht="12" customHeight="1">
      <c r="A50" s="363" t="s">
        <v>267</v>
      </c>
      <c r="B50" s="53" t="s">
        <v>134</v>
      </c>
      <c r="C50" s="151"/>
      <c r="D50" s="50" t="s">
        <v>143</v>
      </c>
      <c r="E50" s="50"/>
      <c r="F50" s="68"/>
      <c r="G50" s="179"/>
      <c r="H50" s="179"/>
      <c r="I50" s="179"/>
      <c r="J50" s="180"/>
      <c r="K50" s="13"/>
      <c r="L50" s="9"/>
      <c r="M50" s="27" t="s">
        <v>40</v>
      </c>
      <c r="N50" s="9" t="s">
        <v>40</v>
      </c>
      <c r="O50" s="9">
        <v>770</v>
      </c>
      <c r="P50" s="9" t="s">
        <v>40</v>
      </c>
      <c r="Q50" s="71">
        <v>160</v>
      </c>
      <c r="R50" s="52">
        <v>160</v>
      </c>
      <c r="S50" s="52">
        <v>160</v>
      </c>
      <c r="T50" s="72">
        <v>160</v>
      </c>
      <c r="U50" s="71">
        <v>160</v>
      </c>
      <c r="V50" s="52">
        <v>160</v>
      </c>
      <c r="W50" s="52">
        <v>160</v>
      </c>
      <c r="X50" s="72">
        <v>160</v>
      </c>
      <c r="Y50" s="215" t="s">
        <v>147</v>
      </c>
      <c r="Z50" s="215" t="s">
        <v>147</v>
      </c>
      <c r="AA50" s="276">
        <v>160</v>
      </c>
      <c r="AB50" s="215" t="s">
        <v>147</v>
      </c>
      <c r="AC50" s="215" t="s">
        <v>147</v>
      </c>
      <c r="AD50" s="215" t="s">
        <v>147</v>
      </c>
      <c r="AE50" s="215" t="s">
        <v>40</v>
      </c>
      <c r="AF50" s="215" t="s">
        <v>40</v>
      </c>
      <c r="AG50" s="215" t="s">
        <v>40</v>
      </c>
      <c r="AH50" s="215" t="s">
        <v>40</v>
      </c>
      <c r="AI50" s="215"/>
      <c r="AJ50" s="215"/>
      <c r="AK50" s="67">
        <f t="shared" si="2"/>
        <v>0</v>
      </c>
      <c r="AL50" s="51" t="e">
        <f t="shared" si="0"/>
        <v>#VALUE!</v>
      </c>
      <c r="AM50" s="68">
        <f t="shared" si="1"/>
        <v>0</v>
      </c>
      <c r="AN50" s="97"/>
      <c r="AO50" s="9"/>
      <c r="AP50" s="9"/>
    </row>
    <row r="51" spans="1:40" s="122" customFormat="1" ht="12" customHeight="1">
      <c r="A51" s="361" t="s">
        <v>38</v>
      </c>
      <c r="B51" s="53" t="s">
        <v>136</v>
      </c>
      <c r="C51" s="152"/>
      <c r="D51" s="53">
        <v>0.32</v>
      </c>
      <c r="E51" s="53"/>
      <c r="F51" s="70"/>
      <c r="G51" s="14" t="s">
        <v>21</v>
      </c>
      <c r="H51" s="14" t="s">
        <v>21</v>
      </c>
      <c r="I51" s="9" t="s">
        <v>28</v>
      </c>
      <c r="J51" s="31" t="s">
        <v>21</v>
      </c>
      <c r="K51" s="9" t="s">
        <v>56</v>
      </c>
      <c r="L51" s="9">
        <v>0.2</v>
      </c>
      <c r="M51" s="27" t="s">
        <v>28</v>
      </c>
      <c r="N51" s="9" t="s">
        <v>28</v>
      </c>
      <c r="O51" s="9" t="s">
        <v>28</v>
      </c>
      <c r="P51" s="9" t="s">
        <v>28</v>
      </c>
      <c r="Q51" s="71" t="s">
        <v>28</v>
      </c>
      <c r="R51" s="52" t="s">
        <v>28</v>
      </c>
      <c r="S51" s="52" t="s">
        <v>28</v>
      </c>
      <c r="T51" s="72" t="s">
        <v>28</v>
      </c>
      <c r="U51" s="71" t="s">
        <v>28</v>
      </c>
      <c r="V51" s="52" t="s">
        <v>28</v>
      </c>
      <c r="W51" s="52" t="s">
        <v>28</v>
      </c>
      <c r="X51" s="72" t="s">
        <v>28</v>
      </c>
      <c r="Y51" s="215" t="s">
        <v>147</v>
      </c>
      <c r="Z51" s="215" t="s">
        <v>147</v>
      </c>
      <c r="AA51" s="276" t="s">
        <v>28</v>
      </c>
      <c r="AB51" s="215" t="s">
        <v>147</v>
      </c>
      <c r="AC51" s="215" t="s">
        <v>147</v>
      </c>
      <c r="AD51" s="215" t="s">
        <v>147</v>
      </c>
      <c r="AE51" s="215" t="s">
        <v>29</v>
      </c>
      <c r="AF51" s="215" t="s">
        <v>29</v>
      </c>
      <c r="AG51" s="215" t="s">
        <v>362</v>
      </c>
      <c r="AH51" s="215" t="s">
        <v>28</v>
      </c>
      <c r="AI51" s="215"/>
      <c r="AJ51" s="215"/>
      <c r="AK51" s="67">
        <f t="shared" si="2"/>
        <v>0</v>
      </c>
      <c r="AL51" s="51" t="e">
        <f t="shared" si="0"/>
        <v>#VALUE!</v>
      </c>
      <c r="AM51" s="68">
        <f t="shared" si="1"/>
        <v>0</v>
      </c>
      <c r="AN51" s="241"/>
    </row>
    <row r="52" spans="1:40" s="122" customFormat="1" ht="12" customHeight="1">
      <c r="A52" s="857" t="s">
        <v>10</v>
      </c>
      <c r="B52" s="304" t="s">
        <v>35</v>
      </c>
      <c r="C52" s="851"/>
      <c r="D52" s="304">
        <v>0.008</v>
      </c>
      <c r="E52" s="50" t="s">
        <v>120</v>
      </c>
      <c r="F52" s="312"/>
      <c r="G52" s="14" t="s">
        <v>21</v>
      </c>
      <c r="H52" s="14" t="s">
        <v>21</v>
      </c>
      <c r="I52" s="9">
        <v>0.319</v>
      </c>
      <c r="J52" s="31" t="s">
        <v>21</v>
      </c>
      <c r="K52" s="9">
        <v>0.053</v>
      </c>
      <c r="L52" s="9">
        <v>0.025</v>
      </c>
      <c r="M52" s="27">
        <v>0.035</v>
      </c>
      <c r="N52" s="9">
        <v>0.021</v>
      </c>
      <c r="O52" s="9">
        <v>0.017</v>
      </c>
      <c r="P52" s="9">
        <v>0.029</v>
      </c>
      <c r="Q52" s="833">
        <v>0.02</v>
      </c>
      <c r="R52" s="834">
        <v>0.012</v>
      </c>
      <c r="S52" s="834">
        <v>0.015</v>
      </c>
      <c r="T52" s="850">
        <v>0.035</v>
      </c>
      <c r="U52" s="833" t="s">
        <v>48</v>
      </c>
      <c r="V52" s="834">
        <v>0.035</v>
      </c>
      <c r="W52" s="834">
        <v>0.01</v>
      </c>
      <c r="X52" s="850">
        <v>0.015</v>
      </c>
      <c r="Y52" s="215" t="s">
        <v>147</v>
      </c>
      <c r="Z52" s="215" t="s">
        <v>147</v>
      </c>
      <c r="AA52" s="315" t="s">
        <v>48</v>
      </c>
      <c r="AB52" s="215" t="s">
        <v>147</v>
      </c>
      <c r="AC52" s="295" t="s">
        <v>147</v>
      </c>
      <c r="AD52" s="295" t="s">
        <v>147</v>
      </c>
      <c r="AE52" s="975">
        <v>0.039</v>
      </c>
      <c r="AF52" s="975">
        <v>0.027</v>
      </c>
      <c r="AG52" s="275">
        <v>0.017</v>
      </c>
      <c r="AH52" s="275">
        <v>0.015</v>
      </c>
      <c r="AI52" s="295"/>
      <c r="AJ52" s="295"/>
      <c r="AK52" s="309">
        <v>0.027</v>
      </c>
      <c r="AL52" s="51">
        <v>0.033</v>
      </c>
      <c r="AM52" s="303">
        <v>0.039</v>
      </c>
      <c r="AN52" s="241"/>
    </row>
    <row r="53" spans="1:40" s="122" customFormat="1" ht="12" customHeight="1" thickBot="1">
      <c r="A53" s="405" t="s">
        <v>371</v>
      </c>
      <c r="B53" s="99" t="s">
        <v>35</v>
      </c>
      <c r="C53" s="171"/>
      <c r="D53" s="99">
        <v>0.008</v>
      </c>
      <c r="E53" s="837" t="s">
        <v>120</v>
      </c>
      <c r="F53" s="120"/>
      <c r="G53" s="179" t="s">
        <v>21</v>
      </c>
      <c r="H53" s="179" t="s">
        <v>21</v>
      </c>
      <c r="I53" s="179">
        <v>0.319</v>
      </c>
      <c r="J53" s="180" t="s">
        <v>21</v>
      </c>
      <c r="K53" s="13">
        <v>0.053</v>
      </c>
      <c r="L53" s="9">
        <v>0.025</v>
      </c>
      <c r="M53" s="27">
        <v>0.035</v>
      </c>
      <c r="N53" s="9">
        <v>0.021</v>
      </c>
      <c r="O53" s="9">
        <v>0.017</v>
      </c>
      <c r="P53" s="9">
        <v>0.029</v>
      </c>
      <c r="Q53" s="155">
        <v>0.02</v>
      </c>
      <c r="R53" s="156">
        <v>0.012</v>
      </c>
      <c r="S53" s="156">
        <v>0.015</v>
      </c>
      <c r="T53" s="157">
        <v>0.035</v>
      </c>
      <c r="U53" s="264" t="s">
        <v>48</v>
      </c>
      <c r="V53" s="156">
        <v>0.035</v>
      </c>
      <c r="W53" s="156">
        <v>0.01</v>
      </c>
      <c r="X53" s="157">
        <v>0.015</v>
      </c>
      <c r="Y53" s="215" t="s">
        <v>147</v>
      </c>
      <c r="Z53" s="215" t="s">
        <v>147</v>
      </c>
      <c r="AA53" s="281" t="s">
        <v>48</v>
      </c>
      <c r="AB53" s="215" t="s">
        <v>147</v>
      </c>
      <c r="AC53" s="295" t="s">
        <v>147</v>
      </c>
      <c r="AD53" s="295" t="s">
        <v>147</v>
      </c>
      <c r="AE53" s="295" t="s">
        <v>147</v>
      </c>
      <c r="AF53" s="307" t="s">
        <v>147</v>
      </c>
      <c r="AG53" s="281">
        <v>0.015</v>
      </c>
      <c r="AH53" s="281">
        <v>0.012</v>
      </c>
      <c r="AI53" s="295"/>
      <c r="AJ53" s="295"/>
      <c r="AK53" s="67">
        <f>MIN(AC53:AJ53)</f>
        <v>0.012</v>
      </c>
      <c r="AL53" s="51">
        <f>AVERAGE(AE53:AJ53)</f>
        <v>0.0135</v>
      </c>
      <c r="AM53" s="68">
        <f>MAX(AC53:AJ53)</f>
        <v>0.015</v>
      </c>
      <c r="AN53" s="241"/>
    </row>
    <row r="54" spans="1:39" s="122" customFormat="1" ht="6" customHeight="1">
      <c r="A54" s="249"/>
      <c r="B54" s="243"/>
      <c r="C54" s="243"/>
      <c r="D54" s="243"/>
      <c r="E54" s="243"/>
      <c r="F54" s="243"/>
      <c r="G54" s="6"/>
      <c r="H54" s="6"/>
      <c r="I54" s="5"/>
      <c r="J54" s="244"/>
      <c r="K54" s="13"/>
      <c r="L54" s="14"/>
      <c r="M54" s="14"/>
      <c r="N54" s="14"/>
      <c r="O54" s="9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318"/>
      <c r="AD54" s="318"/>
      <c r="AE54" s="318"/>
      <c r="AF54" s="14"/>
      <c r="AG54" s="14"/>
      <c r="AH54" s="318"/>
      <c r="AI54" s="318"/>
      <c r="AJ54" s="318"/>
      <c r="AK54" s="319"/>
      <c r="AL54" s="320"/>
      <c r="AM54" s="319"/>
    </row>
    <row r="55" spans="1:36" ht="12.75">
      <c r="A55" s="391" t="s">
        <v>111</v>
      </c>
      <c r="K55" s="24"/>
      <c r="L55" s="24"/>
      <c r="M55" s="24"/>
      <c r="N55" s="24"/>
      <c r="O55" s="9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6" ht="12.75" hidden="1">
      <c r="A56" s="392" t="s">
        <v>49</v>
      </c>
      <c r="K56" s="24"/>
      <c r="L56" s="24"/>
      <c r="M56" s="24"/>
      <c r="N56" s="24"/>
      <c r="O56" s="9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spans="1:36" ht="12.75">
      <c r="A57" s="364" t="s">
        <v>112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7" ht="12.75">
      <c r="A58" s="365" t="s">
        <v>250</v>
      </c>
      <c r="K58" s="24"/>
      <c r="L58" s="24"/>
      <c r="M58" s="24"/>
      <c r="N58" s="24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</row>
    <row r="59" spans="1:37" ht="12.75">
      <c r="A59" s="366" t="s">
        <v>251</v>
      </c>
      <c r="K59" s="24"/>
      <c r="L59" s="24"/>
      <c r="M59" s="24"/>
      <c r="N59" s="24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</row>
    <row r="60" spans="1:37" ht="12.75">
      <c r="A60" s="367" t="s">
        <v>252</v>
      </c>
      <c r="K60" s="24"/>
      <c r="L60" s="24"/>
      <c r="M60" s="24"/>
      <c r="N60" s="24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</row>
    <row r="61" spans="1:37" ht="12.75">
      <c r="A61" s="367" t="s">
        <v>253</v>
      </c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</row>
    <row r="62" spans="1:40" s="102" customFormat="1" ht="12.75">
      <c r="A62" s="368" t="s">
        <v>268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88"/>
      <c r="AM62" s="88"/>
      <c r="AN62" s="88"/>
    </row>
    <row r="63" spans="1:40" s="102" customFormat="1" ht="12.75">
      <c r="A63" s="369" t="s">
        <v>103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163"/>
      <c r="AM63" s="163"/>
      <c r="AN63" s="163"/>
    </row>
    <row r="64" spans="1:37" ht="12.75">
      <c r="A64" s="368" t="s">
        <v>140</v>
      </c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</row>
    <row r="65" spans="1:37" ht="12" customHeight="1">
      <c r="A65" s="392" t="s">
        <v>255</v>
      </c>
      <c r="O65" s="204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" customHeight="1">
      <c r="A66" s="392" t="s">
        <v>256</v>
      </c>
      <c r="O66" s="2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392" t="s">
        <v>257</v>
      </c>
      <c r="O67" s="2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421" t="s">
        <v>145</v>
      </c>
      <c r="O68" s="2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>
      <c r="A69" s="204" t="s">
        <v>146</v>
      </c>
      <c r="B69" s="102"/>
      <c r="C69" s="102"/>
      <c r="D69" s="102"/>
      <c r="O69" s="2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ht="12" customHeight="1">
      <c r="A70" s="249" t="s">
        <v>167</v>
      </c>
    </row>
    <row r="71" spans="1:3" ht="12.75">
      <c r="A71" s="12" t="s">
        <v>168</v>
      </c>
      <c r="B71" s="19"/>
      <c r="C71" s="19"/>
    </row>
    <row r="72" spans="1:39" s="248" customFormat="1" ht="12" customHeight="1">
      <c r="A72" s="249"/>
      <c r="B72" s="122"/>
      <c r="C72" s="122"/>
      <c r="D72" s="122"/>
      <c r="E72" s="122"/>
      <c r="F72" s="122"/>
      <c r="G72" s="122"/>
      <c r="H72" s="122"/>
      <c r="I72" s="12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240"/>
      <c r="AM72" s="122"/>
    </row>
    <row r="73" spans="1:39" s="248" customFormat="1" ht="12" customHeight="1">
      <c r="A73" s="249"/>
      <c r="B73" s="122"/>
      <c r="C73" s="122"/>
      <c r="D73" s="122"/>
      <c r="E73" s="122"/>
      <c r="F73" s="122"/>
      <c r="G73" s="122"/>
      <c r="H73" s="122"/>
      <c r="I73" s="12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240"/>
      <c r="AM73" s="122"/>
    </row>
    <row r="77" spans="1:38" s="122" customFormat="1" ht="12" customHeight="1">
      <c r="A77" s="24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240"/>
    </row>
    <row r="78" spans="1:38" s="122" customFormat="1" ht="12" customHeight="1">
      <c r="A78" s="24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240"/>
    </row>
    <row r="79" spans="1:38" s="122" customFormat="1" ht="12" customHeight="1">
      <c r="A79" s="24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240"/>
    </row>
    <row r="80" spans="1:38" s="122" customFormat="1" ht="12" customHeight="1">
      <c r="A80" s="249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240"/>
    </row>
    <row r="82" spans="1:38" s="122" customFormat="1" ht="12" customHeight="1">
      <c r="A82" s="24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240"/>
    </row>
    <row r="83" spans="1:38" s="122" customFormat="1" ht="12" customHeight="1">
      <c r="A83" s="24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240"/>
    </row>
    <row r="89" spans="1:38" s="122" customFormat="1" ht="12" customHeight="1">
      <c r="A89" s="24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240"/>
    </row>
    <row r="90" spans="1:38" s="122" customFormat="1" ht="12" customHeight="1">
      <c r="A90" s="24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240"/>
    </row>
    <row r="91" spans="1:38" s="122" customFormat="1" ht="12" customHeight="1">
      <c r="A91" s="24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240"/>
    </row>
    <row r="92" spans="1:38" s="122" customFormat="1" ht="12" customHeight="1">
      <c r="A92" s="249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240"/>
    </row>
    <row r="93" spans="1:38" s="122" customFormat="1" ht="12" customHeight="1">
      <c r="A93" s="249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240"/>
    </row>
    <row r="94" spans="1:38" s="122" customFormat="1" ht="12" customHeight="1">
      <c r="A94" s="24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240"/>
    </row>
    <row r="95" spans="1:38" s="122" customFormat="1" ht="12" customHeight="1">
      <c r="A95" s="24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240"/>
    </row>
    <row r="96" spans="1:38" s="122" customFormat="1" ht="12" customHeight="1">
      <c r="A96" s="24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240"/>
    </row>
  </sheetData>
  <sheetProtection/>
  <mergeCells count="20">
    <mergeCell ref="A1:AM1"/>
    <mergeCell ref="T2:T3"/>
    <mergeCell ref="E2:E3"/>
    <mergeCell ref="F2:F3"/>
    <mergeCell ref="AB2:AB3"/>
    <mergeCell ref="Y2:Y3"/>
    <mergeCell ref="U2:U3"/>
    <mergeCell ref="A2:A3"/>
    <mergeCell ref="B2:B3"/>
    <mergeCell ref="R2:R3"/>
    <mergeCell ref="Q2:Q3"/>
    <mergeCell ref="S2:S3"/>
    <mergeCell ref="AK2:AK3"/>
    <mergeCell ref="AL2:AL3"/>
    <mergeCell ref="AM2:AM3"/>
    <mergeCell ref="V2:V3"/>
    <mergeCell ref="W2:W3"/>
    <mergeCell ref="X2:X3"/>
    <mergeCell ref="Z2:Z3"/>
    <mergeCell ref="AA2:AA3"/>
  </mergeCells>
  <conditionalFormatting sqref="AM72:AM73 AM70 AM65:AM66 J72:J73 L65:N66 L70:N70 T7:X12 L54:N54 O54:O56 T39:X43 T51:X52 AM54 T45:AC45 L7:R12 L39:S52 L13:X38 L53:X53 AA7:AA43 AA51:AA53 AE45:AG45 L72:AK73 P54:AK54 AI45:AJ45">
    <cfRule type="cellIs" priority="22" dxfId="0" operator="lessThanOrEqual" stopIfTrue="1">
      <formula>#REF!</formula>
    </cfRule>
  </conditionalFormatting>
  <conditionalFormatting sqref="AO90:AO94 AL82:AM83 AO77:AO80 AO82 K8:K9 AL77:AM80 AL90:AM94 K82:AJ82 K77:AJ80 K90:AJ94">
    <cfRule type="cellIs" priority="23" dxfId="0" operator="lessThanOrEqual" stopIfTrue="1">
      <formula>#REF!</formula>
    </cfRule>
  </conditionalFormatting>
  <conditionalFormatting sqref="AO19:AP19">
    <cfRule type="cellIs" priority="20" dxfId="0" operator="lessThanOrEqual" stopIfTrue="1">
      <formula>#REF!</formula>
    </cfRule>
  </conditionalFormatting>
  <conditionalFormatting sqref="AN10:AP10">
    <cfRule type="cellIs" priority="18" dxfId="0" operator="lessThanOrEqual" stopIfTrue="1">
      <formula>#REF!</formula>
    </cfRule>
  </conditionalFormatting>
  <conditionalFormatting sqref="AN16:AP17">
    <cfRule type="cellIs" priority="17" dxfId="0" operator="lessThanOrEqual" stopIfTrue="1">
      <formula>#REF!</formula>
    </cfRule>
  </conditionalFormatting>
  <conditionalFormatting sqref="AN20:AP21">
    <cfRule type="cellIs" priority="16" dxfId="0" operator="lessThanOrEqual" stopIfTrue="1">
      <formula>#REF!</formula>
    </cfRule>
  </conditionalFormatting>
  <conditionalFormatting sqref="AN31:AP32">
    <cfRule type="cellIs" priority="15" dxfId="0" operator="lessThanOrEqual" stopIfTrue="1">
      <formula>#REF!</formula>
    </cfRule>
  </conditionalFormatting>
  <conditionalFormatting sqref="AN46:AP46">
    <cfRule type="cellIs" priority="14" dxfId="0" operator="lessThanOrEqual" stopIfTrue="1">
      <formula>#REF!</formula>
    </cfRule>
  </conditionalFormatting>
  <conditionalFormatting sqref="AN47:AP50">
    <cfRule type="cellIs" priority="13" dxfId="0" operator="lessThanOrEqual" stopIfTrue="1">
      <formula>#REF!</formula>
    </cfRule>
  </conditionalFormatting>
  <conditionalFormatting sqref="S7:S12">
    <cfRule type="cellIs" priority="9" dxfId="0" operator="lessThanOrEqual" stopIfTrue="1">
      <formula>#REF!</formula>
    </cfRule>
  </conditionalFormatting>
  <conditionalFormatting sqref="T44:X44 AA44">
    <cfRule type="cellIs" priority="8" dxfId="0" operator="lessThanOrEqual" stopIfTrue="1">
      <formula>#REF!</formula>
    </cfRule>
  </conditionalFormatting>
  <conditionalFormatting sqref="T46:X50 AA46:AA50">
    <cfRule type="cellIs" priority="7" dxfId="0" operator="lessThanOrEqual" stopIfTrue="1">
      <formula>#REF!</formula>
    </cfRule>
  </conditionalFormatting>
  <conditionalFormatting sqref="AL7:AM8 AL10:AM13 AL15:AM16 AL18:AM20 AL22:AM22 AL24:AM25 AL27:AM28 AL30:AM31 AL33:AM39 AL41:AM41 AL43:AM52">
    <cfRule type="cellIs" priority="4" dxfId="0" operator="lessThanOrEqual" stopIfTrue="1">
      <formula>#REF!</formula>
    </cfRule>
  </conditionalFormatting>
  <conditionalFormatting sqref="AL9:AM9">
    <cfRule type="cellIs" priority="3" dxfId="0" operator="lessThanOrEqual" stopIfTrue="1">
      <formula>#REF!</formula>
    </cfRule>
  </conditionalFormatting>
  <conditionalFormatting sqref="AL53:AM53 AL42:AM42 AL40:AM40 AL32:AM32 AL29:AM29 AL26:AM26 AL23:AM23 AL21:AM21 AL17:AM17 AL14:AM14">
    <cfRule type="cellIs" priority="2" dxfId="0" operator="lessThanOrEqual" stopIfTrue="1">
      <formula>#REF!</formula>
    </cfRule>
  </conditionalFormatting>
  <conditionalFormatting sqref="AH45">
    <cfRule type="cellIs" priority="1" dxfId="0" operator="lessThanOrEqual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headerFooter scaleWithDoc="0" alignWithMargins="0">
    <oddHeader>&amp;LMonitoring Point 6 ( MW6 )&amp;CSINGLETON WASTE DEPOT - Groundwater Monitoring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Q70"/>
  <sheetViews>
    <sheetView zoomScale="90" zoomScaleNormal="90" zoomScaleSheetLayoutView="130" zoomScalePageLayoutView="0" workbookViewId="0" topLeftCell="A1">
      <pane xSplit="2" ySplit="3" topLeftCell="C4" activePane="bottomRight" state="frozen"/>
      <selection pane="topLeft" activeCell="E45" sqref="E45"/>
      <selection pane="topRight" activeCell="E45" sqref="E45"/>
      <selection pane="bottomLeft" activeCell="E45" sqref="E45"/>
      <selection pane="bottomRight" activeCell="AK25" sqref="AK25"/>
    </sheetView>
  </sheetViews>
  <sheetFormatPr defaultColWidth="8.88671875" defaultRowHeight="15"/>
  <cols>
    <col min="1" max="1" width="31.88671875" style="208" customWidth="1"/>
    <col min="2" max="2" width="5.10546875" style="246" customWidth="1"/>
    <col min="3" max="3" width="10.21484375" style="246" customWidth="1"/>
    <col min="4" max="4" width="8.21484375" style="246" customWidth="1"/>
    <col min="5" max="5" width="11.5546875" style="246" customWidth="1"/>
    <col min="6" max="6" width="10.3359375" style="246" bestFit="1" customWidth="1"/>
    <col min="7" max="9" width="7.21484375" style="245" hidden="1" customWidth="1"/>
    <col min="10" max="10" width="7.21484375" style="246" hidden="1" customWidth="1"/>
    <col min="11" max="11" width="8.10546875" style="245" hidden="1" customWidth="1"/>
    <col min="12" max="12" width="8.4453125" style="245" hidden="1" customWidth="1"/>
    <col min="13" max="17" width="7.88671875" style="246" hidden="1" customWidth="1"/>
    <col min="18" max="29" width="9.77734375" style="246" hidden="1" customWidth="1"/>
    <col min="30" max="37" width="9.77734375" style="246" customWidth="1"/>
    <col min="38" max="38" width="8.77734375" style="245" customWidth="1"/>
    <col min="39" max="39" width="9.6640625" style="247" customWidth="1"/>
    <col min="40" max="40" width="8.77734375" style="246" customWidth="1"/>
    <col min="41" max="16384" width="8.88671875" style="245" customWidth="1"/>
  </cols>
  <sheetData>
    <row r="1" spans="1:40" ht="19.5" customHeight="1" thickBot="1">
      <c r="A1" s="1059" t="s">
        <v>226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9"/>
      <c r="AG1" s="1059"/>
      <c r="AH1" s="1059"/>
      <c r="AI1" s="1059"/>
      <c r="AJ1" s="1059"/>
      <c r="AK1" s="1059"/>
      <c r="AL1" s="1059"/>
      <c r="AM1" s="1059"/>
      <c r="AN1" s="1059"/>
    </row>
    <row r="2" spans="1:41" s="237" customFormat="1" ht="58.5" customHeight="1" thickBot="1">
      <c r="A2" s="1031" t="s">
        <v>13</v>
      </c>
      <c r="B2" s="1083" t="s">
        <v>11</v>
      </c>
      <c r="C2" s="525" t="s">
        <v>104</v>
      </c>
      <c r="D2" s="526" t="s">
        <v>105</v>
      </c>
      <c r="E2" s="1073" t="s">
        <v>106</v>
      </c>
      <c r="F2" s="1079" t="s">
        <v>115</v>
      </c>
      <c r="G2" s="1085" t="s">
        <v>15</v>
      </c>
      <c r="H2" s="1085"/>
      <c r="I2" s="1085"/>
      <c r="J2" s="1085"/>
      <c r="K2" s="1085" t="s">
        <v>15</v>
      </c>
      <c r="L2" s="1085"/>
      <c r="M2" s="1085"/>
      <c r="N2" s="173"/>
      <c r="O2" s="173"/>
      <c r="P2" s="173"/>
      <c r="Q2" s="173"/>
      <c r="R2" s="1069">
        <v>42718</v>
      </c>
      <c r="S2" s="1071">
        <v>42816</v>
      </c>
      <c r="T2" s="1071">
        <v>42901</v>
      </c>
      <c r="U2" s="1075">
        <v>43024</v>
      </c>
      <c r="V2" s="1069">
        <v>43089</v>
      </c>
      <c r="W2" s="1071">
        <v>43173</v>
      </c>
      <c r="X2" s="1071">
        <v>43265</v>
      </c>
      <c r="Y2" s="1075">
        <v>43355</v>
      </c>
      <c r="Z2" s="1067">
        <v>43435</v>
      </c>
      <c r="AA2" s="1065">
        <v>43180</v>
      </c>
      <c r="AB2" s="1065">
        <v>43636</v>
      </c>
      <c r="AC2" s="1081">
        <v>43709</v>
      </c>
      <c r="AD2" s="531" t="s">
        <v>242</v>
      </c>
      <c r="AE2" s="532" t="s">
        <v>243</v>
      </c>
      <c r="AF2" s="533" t="s">
        <v>309</v>
      </c>
      <c r="AG2" s="532" t="s">
        <v>332</v>
      </c>
      <c r="AH2" s="531" t="s">
        <v>408</v>
      </c>
      <c r="AI2" s="531" t="s">
        <v>245</v>
      </c>
      <c r="AJ2" s="426" t="s">
        <v>246</v>
      </c>
      <c r="AK2" s="533" t="s">
        <v>247</v>
      </c>
      <c r="AL2" s="1031" t="s">
        <v>107</v>
      </c>
      <c r="AM2" s="1077" t="s">
        <v>109</v>
      </c>
      <c r="AN2" s="1031" t="s">
        <v>108</v>
      </c>
      <c r="AO2" s="429"/>
    </row>
    <row r="3" spans="1:41" s="237" customFormat="1" ht="54" customHeight="1" thickBot="1">
      <c r="A3" s="1032"/>
      <c r="B3" s="1084"/>
      <c r="C3" s="527" t="s">
        <v>101</v>
      </c>
      <c r="D3" s="935">
        <v>0.95</v>
      </c>
      <c r="E3" s="1074"/>
      <c r="F3" s="1080"/>
      <c r="G3" s="936">
        <v>41817</v>
      </c>
      <c r="H3" s="936">
        <v>41844</v>
      </c>
      <c r="I3" s="936">
        <v>41905</v>
      </c>
      <c r="J3" s="937">
        <v>41922</v>
      </c>
      <c r="K3" s="938">
        <v>42145</v>
      </c>
      <c r="L3" s="939">
        <v>42179</v>
      </c>
      <c r="M3" s="938">
        <v>42271</v>
      </c>
      <c r="N3" s="940">
        <v>42341</v>
      </c>
      <c r="O3" s="938">
        <v>42453</v>
      </c>
      <c r="P3" s="938">
        <v>42537</v>
      </c>
      <c r="Q3" s="938">
        <v>42628</v>
      </c>
      <c r="R3" s="1070"/>
      <c r="S3" s="1072"/>
      <c r="T3" s="1072"/>
      <c r="U3" s="1076"/>
      <c r="V3" s="1070"/>
      <c r="W3" s="1072"/>
      <c r="X3" s="1072"/>
      <c r="Y3" s="1076"/>
      <c r="Z3" s="1068"/>
      <c r="AA3" s="1066"/>
      <c r="AB3" s="1066"/>
      <c r="AC3" s="1082"/>
      <c r="AD3" s="530" t="s">
        <v>298</v>
      </c>
      <c r="AE3" s="532" t="s">
        <v>306</v>
      </c>
      <c r="AF3" s="531" t="s">
        <v>312</v>
      </c>
      <c r="AG3" s="941" t="s">
        <v>329</v>
      </c>
      <c r="AH3" s="942" t="s">
        <v>412</v>
      </c>
      <c r="AI3" s="532" t="s">
        <v>269</v>
      </c>
      <c r="AJ3" s="532" t="s">
        <v>269</v>
      </c>
      <c r="AK3" s="532" t="s">
        <v>269</v>
      </c>
      <c r="AL3" s="1032"/>
      <c r="AM3" s="1078"/>
      <c r="AN3" s="1032"/>
      <c r="AO3" s="429"/>
    </row>
    <row r="4" spans="1:41" ht="12" customHeight="1" hidden="1" thickBot="1">
      <c r="A4" s="434"/>
      <c r="B4" s="435"/>
      <c r="C4" s="436" t="s">
        <v>100</v>
      </c>
      <c r="D4" s="528">
        <v>0.95</v>
      </c>
      <c r="E4" s="375"/>
      <c r="F4" s="437"/>
      <c r="G4" s="430"/>
      <c r="H4" s="430"/>
      <c r="I4" s="430"/>
      <c r="J4" s="438"/>
      <c r="K4" s="439"/>
      <c r="L4" s="432"/>
      <c r="M4" s="439"/>
      <c r="N4" s="440" t="s">
        <v>70</v>
      </c>
      <c r="O4" s="441" t="s">
        <v>69</v>
      </c>
      <c r="P4" s="441" t="s">
        <v>68</v>
      </c>
      <c r="Q4" s="441" t="s">
        <v>67</v>
      </c>
      <c r="R4" s="442" t="s">
        <v>72</v>
      </c>
      <c r="S4" s="441" t="s">
        <v>78</v>
      </c>
      <c r="T4" s="441" t="s">
        <v>88</v>
      </c>
      <c r="U4" s="443" t="s">
        <v>98</v>
      </c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534"/>
      <c r="AG4" s="534"/>
      <c r="AH4" s="534"/>
      <c r="AI4" s="441"/>
      <c r="AJ4" s="441"/>
      <c r="AK4" s="534"/>
      <c r="AL4" s="538"/>
      <c r="AM4" s="444"/>
      <c r="AN4" s="537"/>
      <c r="AO4" s="446"/>
    </row>
    <row r="5" spans="1:41" ht="6" customHeight="1" thickBot="1">
      <c r="A5" s="949"/>
      <c r="B5" s="828"/>
      <c r="C5" s="950"/>
      <c r="D5" s="951"/>
      <c r="E5" s="882"/>
      <c r="F5" s="952"/>
      <c r="G5" s="953"/>
      <c r="H5" s="953"/>
      <c r="I5" s="954"/>
      <c r="J5" s="955"/>
      <c r="K5" s="953"/>
      <c r="L5" s="872"/>
      <c r="M5" s="956"/>
      <c r="N5" s="957"/>
      <c r="O5" s="956"/>
      <c r="P5" s="956"/>
      <c r="Q5" s="956"/>
      <c r="R5" s="958"/>
      <c r="S5" s="956"/>
      <c r="T5" s="956"/>
      <c r="U5" s="959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60"/>
      <c r="AG5" s="960"/>
      <c r="AH5" s="960"/>
      <c r="AI5" s="956"/>
      <c r="AJ5" s="956"/>
      <c r="AK5" s="961"/>
      <c r="AL5" s="962"/>
      <c r="AM5" s="963"/>
      <c r="AN5" s="964"/>
      <c r="AO5" s="446"/>
    </row>
    <row r="6" spans="1:41" ht="13.5" customHeight="1">
      <c r="A6" s="824" t="s">
        <v>374</v>
      </c>
      <c r="B6" s="944" t="s">
        <v>35</v>
      </c>
      <c r="C6" s="945"/>
      <c r="D6" s="945"/>
      <c r="E6" s="945"/>
      <c r="F6" s="946"/>
      <c r="G6" s="243" t="s">
        <v>21</v>
      </c>
      <c r="H6" s="243" t="s">
        <v>21</v>
      </c>
      <c r="I6" s="243">
        <v>1050</v>
      </c>
      <c r="J6" s="457" t="s">
        <v>21</v>
      </c>
      <c r="K6" s="243">
        <v>1000</v>
      </c>
      <c r="L6" s="93">
        <v>970</v>
      </c>
      <c r="M6" s="24">
        <v>975</v>
      </c>
      <c r="N6" s="458">
        <v>1092</v>
      </c>
      <c r="O6" s="24">
        <v>1160</v>
      </c>
      <c r="P6" s="24">
        <v>1060</v>
      </c>
      <c r="Q6" s="24">
        <v>1100</v>
      </c>
      <c r="R6" s="947">
        <v>1010</v>
      </c>
      <c r="S6" s="944">
        <v>1300</v>
      </c>
      <c r="T6" s="944">
        <v>1020</v>
      </c>
      <c r="U6" s="946">
        <v>1090</v>
      </c>
      <c r="V6" s="947">
        <v>1100</v>
      </c>
      <c r="W6" s="944">
        <v>700</v>
      </c>
      <c r="X6" s="944">
        <v>740</v>
      </c>
      <c r="Y6" s="946">
        <v>980</v>
      </c>
      <c r="Z6" s="435" t="s">
        <v>147</v>
      </c>
      <c r="AA6" s="435" t="s">
        <v>147</v>
      </c>
      <c r="AB6" s="484" t="s">
        <v>25</v>
      </c>
      <c r="AC6" s="435" t="s">
        <v>147</v>
      </c>
      <c r="AD6" s="435" t="s">
        <v>147</v>
      </c>
      <c r="AE6" s="435" t="s">
        <v>147</v>
      </c>
      <c r="AF6" s="435">
        <v>1020</v>
      </c>
      <c r="AG6" s="435">
        <v>1080</v>
      </c>
      <c r="AH6" s="435">
        <v>1100</v>
      </c>
      <c r="AI6" s="435"/>
      <c r="AJ6" s="435"/>
      <c r="AK6" s="435"/>
      <c r="AL6" s="947">
        <f>MIN(AD6:AK6)</f>
        <v>1020</v>
      </c>
      <c r="AM6" s="948">
        <f>AVERAGE(AD6:AK6)</f>
        <v>1066.6666666666667</v>
      </c>
      <c r="AN6" s="946">
        <f>MAX(AD6:AK6)</f>
        <v>1100</v>
      </c>
      <c r="AO6" s="446"/>
    </row>
    <row r="7" spans="1:41" ht="12" customHeight="1">
      <c r="A7" s="513" t="s">
        <v>16</v>
      </c>
      <c r="B7" s="269" t="s">
        <v>35</v>
      </c>
      <c r="C7" s="50"/>
      <c r="D7" s="50">
        <v>0.055</v>
      </c>
      <c r="E7" s="50"/>
      <c r="F7" s="456"/>
      <c r="G7" s="243" t="s">
        <v>21</v>
      </c>
      <c r="H7" s="243" t="s">
        <v>21</v>
      </c>
      <c r="I7" s="243">
        <v>27</v>
      </c>
      <c r="J7" s="457" t="s">
        <v>21</v>
      </c>
      <c r="K7" s="243">
        <v>0.01</v>
      </c>
      <c r="L7" s="93" t="s">
        <v>61</v>
      </c>
      <c r="M7" s="24">
        <v>0.75</v>
      </c>
      <c r="N7" s="458">
        <v>1.36</v>
      </c>
      <c r="O7" s="24">
        <v>2.22</v>
      </c>
      <c r="P7" s="24">
        <v>1.25</v>
      </c>
      <c r="Q7" s="24">
        <v>0.24</v>
      </c>
      <c r="R7" s="462">
        <v>1.25</v>
      </c>
      <c r="S7" s="463">
        <v>0.94</v>
      </c>
      <c r="T7" s="463">
        <v>0.37</v>
      </c>
      <c r="U7" s="464">
        <v>1.22</v>
      </c>
      <c r="V7" s="462">
        <v>4.08</v>
      </c>
      <c r="W7" s="463">
        <v>2</v>
      </c>
      <c r="X7" s="463">
        <v>1.46</v>
      </c>
      <c r="Y7" s="464">
        <v>5.52</v>
      </c>
      <c r="Z7" s="89" t="s">
        <v>147</v>
      </c>
      <c r="AA7" s="89" t="s">
        <v>147</v>
      </c>
      <c r="AB7" s="465">
        <v>0.03</v>
      </c>
      <c r="AC7" s="89" t="s">
        <v>147</v>
      </c>
      <c r="AD7" s="89" t="s">
        <v>147</v>
      </c>
      <c r="AE7" s="89" t="s">
        <v>147</v>
      </c>
      <c r="AF7" s="89" t="s">
        <v>33</v>
      </c>
      <c r="AG7" s="969">
        <v>1.92</v>
      </c>
      <c r="AH7" s="969">
        <v>0.35</v>
      </c>
      <c r="AI7" s="89"/>
      <c r="AJ7" s="89"/>
      <c r="AK7" s="89"/>
      <c r="AL7" s="459">
        <f aca="true" t="shared" si="0" ref="AL7:AL52">MIN(AD7:AK7)</f>
        <v>0.35</v>
      </c>
      <c r="AM7" s="461">
        <f aca="true" t="shared" si="1" ref="AM7:AM52">AVERAGE(AD7:AK7)</f>
        <v>1.135</v>
      </c>
      <c r="AN7" s="456">
        <f aca="true" t="shared" si="2" ref="AN7:AN52">MAX(AD7:AK7)</f>
        <v>1.92</v>
      </c>
      <c r="AO7" s="446"/>
    </row>
    <row r="8" spans="1:41" ht="12" customHeight="1">
      <c r="A8" s="513" t="s">
        <v>370</v>
      </c>
      <c r="B8" s="269" t="s">
        <v>35</v>
      </c>
      <c r="C8" s="50"/>
      <c r="D8" s="50">
        <v>0.055</v>
      </c>
      <c r="E8" s="50"/>
      <c r="F8" s="456"/>
      <c r="G8" s="243"/>
      <c r="H8" s="243"/>
      <c r="I8" s="243"/>
      <c r="J8" s="457"/>
      <c r="K8" s="243"/>
      <c r="L8" s="93"/>
      <c r="M8" s="24"/>
      <c r="N8" s="458"/>
      <c r="O8" s="24"/>
      <c r="P8" s="24"/>
      <c r="Q8" s="24"/>
      <c r="R8" s="462"/>
      <c r="S8" s="463"/>
      <c r="T8" s="463"/>
      <c r="U8" s="464"/>
      <c r="V8" s="462"/>
      <c r="W8" s="463"/>
      <c r="X8" s="463"/>
      <c r="Y8" s="464"/>
      <c r="Z8" s="89"/>
      <c r="AA8" s="89"/>
      <c r="AB8" s="465"/>
      <c r="AC8" s="89"/>
      <c r="AD8" s="89" t="s">
        <v>147</v>
      </c>
      <c r="AE8" s="89" t="s">
        <v>147</v>
      </c>
      <c r="AF8" s="89" t="s">
        <v>147</v>
      </c>
      <c r="AG8" s="89" t="s">
        <v>147</v>
      </c>
      <c r="AH8" s="89" t="s">
        <v>362</v>
      </c>
      <c r="AI8" s="89"/>
      <c r="AJ8" s="89"/>
      <c r="AK8" s="89"/>
      <c r="AL8" s="459">
        <f t="shared" si="0"/>
        <v>0</v>
      </c>
      <c r="AM8" s="461" t="e">
        <f t="shared" si="1"/>
        <v>#DIV/0!</v>
      </c>
      <c r="AN8" s="456">
        <f t="shared" si="2"/>
        <v>0</v>
      </c>
      <c r="AO8" s="446"/>
    </row>
    <row r="9" spans="1:41" ht="12" customHeight="1">
      <c r="A9" s="513" t="s">
        <v>375</v>
      </c>
      <c r="B9" s="269" t="s">
        <v>35</v>
      </c>
      <c r="C9" s="53"/>
      <c r="D9" s="53">
        <v>0.9</v>
      </c>
      <c r="E9" s="53"/>
      <c r="F9" s="353"/>
      <c r="G9" s="93" t="s">
        <v>21</v>
      </c>
      <c r="H9" s="93" t="s">
        <v>21</v>
      </c>
      <c r="I9" s="93">
        <v>0.58</v>
      </c>
      <c r="J9" s="466" t="s">
        <v>21</v>
      </c>
      <c r="K9" s="243">
        <v>0.33</v>
      </c>
      <c r="L9" s="93">
        <v>0.13</v>
      </c>
      <c r="M9" s="24">
        <v>0.22</v>
      </c>
      <c r="N9" s="458">
        <v>0.5</v>
      </c>
      <c r="O9" s="24" t="s">
        <v>28</v>
      </c>
      <c r="P9" s="24" t="s">
        <v>28</v>
      </c>
      <c r="Q9" s="24" t="s">
        <v>28</v>
      </c>
      <c r="R9" s="459">
        <v>0.28</v>
      </c>
      <c r="S9" s="269">
        <v>0.25</v>
      </c>
      <c r="T9" s="269" t="s">
        <v>28</v>
      </c>
      <c r="U9" s="456" t="s">
        <v>28</v>
      </c>
      <c r="V9" s="459">
        <v>0.41</v>
      </c>
      <c r="W9" s="269">
        <v>0.18</v>
      </c>
      <c r="X9" s="269">
        <v>0.11</v>
      </c>
      <c r="Y9" s="456">
        <v>0.63</v>
      </c>
      <c r="Z9" s="89" t="s">
        <v>147</v>
      </c>
      <c r="AA9" s="89" t="s">
        <v>147</v>
      </c>
      <c r="AB9" s="460">
        <v>0.43</v>
      </c>
      <c r="AC9" s="89" t="s">
        <v>147</v>
      </c>
      <c r="AD9" s="89" t="s">
        <v>147</v>
      </c>
      <c r="AE9" s="89" t="s">
        <v>147</v>
      </c>
      <c r="AF9" s="89">
        <v>0.21</v>
      </c>
      <c r="AG9" s="89">
        <v>0.33</v>
      </c>
      <c r="AH9" s="89">
        <v>0.6</v>
      </c>
      <c r="AI9" s="89"/>
      <c r="AJ9" s="89"/>
      <c r="AK9" s="89"/>
      <c r="AL9" s="459">
        <f t="shared" si="0"/>
        <v>0.21</v>
      </c>
      <c r="AM9" s="461">
        <f t="shared" si="1"/>
        <v>0.38000000000000006</v>
      </c>
      <c r="AN9" s="456">
        <f t="shared" si="2"/>
        <v>0.6</v>
      </c>
      <c r="AO9" s="446"/>
    </row>
    <row r="10" spans="1:41" ht="12" customHeight="1">
      <c r="A10" s="513" t="s">
        <v>2</v>
      </c>
      <c r="B10" s="269" t="s">
        <v>35</v>
      </c>
      <c r="C10" s="53"/>
      <c r="D10" s="53">
        <v>0.013</v>
      </c>
      <c r="E10" s="53">
        <v>0.01</v>
      </c>
      <c r="F10" s="353">
        <f>E10*10</f>
        <v>0.1</v>
      </c>
      <c r="G10" s="93" t="s">
        <v>21</v>
      </c>
      <c r="H10" s="93" t="s">
        <v>21</v>
      </c>
      <c r="I10" s="93">
        <v>0.119</v>
      </c>
      <c r="J10" s="466" t="s">
        <v>21</v>
      </c>
      <c r="K10" s="243">
        <v>0.008</v>
      </c>
      <c r="L10" s="93">
        <v>0.009</v>
      </c>
      <c r="M10" s="24">
        <v>0.002</v>
      </c>
      <c r="N10" s="458">
        <v>0.0013</v>
      </c>
      <c r="O10" s="24">
        <v>0.0019</v>
      </c>
      <c r="P10" s="24">
        <v>0.0016</v>
      </c>
      <c r="Q10" s="24">
        <v>0.001</v>
      </c>
      <c r="R10" s="459">
        <v>0.002</v>
      </c>
      <c r="S10" s="269">
        <v>0.003</v>
      </c>
      <c r="T10" s="269">
        <v>0.002</v>
      </c>
      <c r="U10" s="456">
        <v>0.003</v>
      </c>
      <c r="V10" s="459">
        <v>0.004</v>
      </c>
      <c r="W10" s="269">
        <v>0.005</v>
      </c>
      <c r="X10" s="269">
        <v>0.002</v>
      </c>
      <c r="Y10" s="456">
        <v>0.003</v>
      </c>
      <c r="Z10" s="89" t="s">
        <v>147</v>
      </c>
      <c r="AA10" s="89" t="s">
        <v>147</v>
      </c>
      <c r="AB10" s="460">
        <v>0.001</v>
      </c>
      <c r="AC10" s="89" t="s">
        <v>147</v>
      </c>
      <c r="AD10" s="89" t="s">
        <v>147</v>
      </c>
      <c r="AE10" s="89" t="s">
        <v>147</v>
      </c>
      <c r="AF10" s="89" t="s">
        <v>47</v>
      </c>
      <c r="AG10" s="969">
        <v>0.004</v>
      </c>
      <c r="AH10" s="89">
        <v>0.002</v>
      </c>
      <c r="AI10" s="89"/>
      <c r="AJ10" s="89"/>
      <c r="AK10" s="89"/>
      <c r="AL10" s="459">
        <f t="shared" si="0"/>
        <v>0.002</v>
      </c>
      <c r="AM10" s="461">
        <f t="shared" si="1"/>
        <v>0.003</v>
      </c>
      <c r="AN10" s="456">
        <f t="shared" si="2"/>
        <v>0.004</v>
      </c>
      <c r="AO10" s="446"/>
    </row>
    <row r="11" spans="1:41" ht="12" customHeight="1">
      <c r="A11" s="513" t="s">
        <v>352</v>
      </c>
      <c r="B11" s="269" t="s">
        <v>35</v>
      </c>
      <c r="C11" s="53"/>
      <c r="D11" s="53">
        <v>0.013</v>
      </c>
      <c r="E11" s="53">
        <v>0.01</v>
      </c>
      <c r="F11" s="353"/>
      <c r="G11" s="93"/>
      <c r="H11" s="93"/>
      <c r="I11" s="93"/>
      <c r="J11" s="466"/>
      <c r="K11" s="243"/>
      <c r="L11" s="93"/>
      <c r="M11" s="24"/>
      <c r="N11" s="458"/>
      <c r="O11" s="24"/>
      <c r="P11" s="24"/>
      <c r="Q11" s="24"/>
      <c r="R11" s="459"/>
      <c r="S11" s="269"/>
      <c r="T11" s="269"/>
      <c r="U11" s="456"/>
      <c r="V11" s="459"/>
      <c r="W11" s="269"/>
      <c r="X11" s="269"/>
      <c r="Y11" s="456"/>
      <c r="Z11" s="89"/>
      <c r="AA11" s="89"/>
      <c r="AB11" s="460"/>
      <c r="AC11" s="89"/>
      <c r="AD11" s="89" t="s">
        <v>147</v>
      </c>
      <c r="AE11" s="89" t="s">
        <v>147</v>
      </c>
      <c r="AF11" s="89" t="s">
        <v>147</v>
      </c>
      <c r="AG11" s="89" t="s">
        <v>147</v>
      </c>
      <c r="AH11" s="89">
        <v>0.001</v>
      </c>
      <c r="AI11" s="89"/>
      <c r="AJ11" s="89"/>
      <c r="AK11" s="89"/>
      <c r="AL11" s="459">
        <f t="shared" si="0"/>
        <v>0.001</v>
      </c>
      <c r="AM11" s="461">
        <f t="shared" si="1"/>
        <v>0.001</v>
      </c>
      <c r="AN11" s="456">
        <f t="shared" si="2"/>
        <v>0.001</v>
      </c>
      <c r="AO11" s="446"/>
    </row>
    <row r="12" spans="1:41" ht="12" customHeight="1">
      <c r="A12" s="513" t="s">
        <v>3</v>
      </c>
      <c r="B12" s="269" t="s">
        <v>35</v>
      </c>
      <c r="C12" s="53"/>
      <c r="D12" s="53"/>
      <c r="E12" s="53">
        <v>0.7</v>
      </c>
      <c r="F12" s="353"/>
      <c r="G12" s="243" t="s">
        <v>21</v>
      </c>
      <c r="H12" s="243" t="s">
        <v>21</v>
      </c>
      <c r="I12" s="243">
        <v>0.232</v>
      </c>
      <c r="J12" s="457" t="s">
        <v>21</v>
      </c>
      <c r="K12" s="243">
        <v>0.02</v>
      </c>
      <c r="L12" s="93">
        <v>0.036</v>
      </c>
      <c r="M12" s="24">
        <v>0.0236</v>
      </c>
      <c r="N12" s="458">
        <v>0.0258</v>
      </c>
      <c r="O12" s="24">
        <v>0.0289</v>
      </c>
      <c r="P12" s="24">
        <v>0.0343</v>
      </c>
      <c r="Q12" s="24">
        <v>0.021</v>
      </c>
      <c r="R12" s="459">
        <v>0.024</v>
      </c>
      <c r="S12" s="269">
        <v>0.024</v>
      </c>
      <c r="T12" s="269">
        <v>0.021</v>
      </c>
      <c r="U12" s="456">
        <v>0.038</v>
      </c>
      <c r="V12" s="459">
        <v>0.043</v>
      </c>
      <c r="W12" s="269">
        <v>0.033</v>
      </c>
      <c r="X12" s="269">
        <v>0.022</v>
      </c>
      <c r="Y12" s="456">
        <v>0.045</v>
      </c>
      <c r="Z12" s="89" t="s">
        <v>147</v>
      </c>
      <c r="AA12" s="89" t="s">
        <v>147</v>
      </c>
      <c r="AB12" s="460">
        <v>0.018</v>
      </c>
      <c r="AC12" s="89" t="s">
        <v>147</v>
      </c>
      <c r="AD12" s="89" t="s">
        <v>147</v>
      </c>
      <c r="AE12" s="89" t="s">
        <v>147</v>
      </c>
      <c r="AF12" s="89">
        <v>0.022</v>
      </c>
      <c r="AG12" s="89">
        <v>0.03</v>
      </c>
      <c r="AH12" s="89">
        <v>0.02</v>
      </c>
      <c r="AI12" s="89"/>
      <c r="AJ12" s="89"/>
      <c r="AK12" s="89"/>
      <c r="AL12" s="459">
        <f t="shared" si="0"/>
        <v>0.02</v>
      </c>
      <c r="AM12" s="461">
        <f t="shared" si="1"/>
        <v>0.023999999999999997</v>
      </c>
      <c r="AN12" s="456">
        <f t="shared" si="2"/>
        <v>0.03</v>
      </c>
      <c r="AO12" s="446"/>
    </row>
    <row r="13" spans="1:41" ht="12" customHeight="1">
      <c r="A13" s="513" t="s">
        <v>353</v>
      </c>
      <c r="B13" s="269" t="s">
        <v>35</v>
      </c>
      <c r="C13" s="53"/>
      <c r="D13" s="53"/>
      <c r="E13" s="53"/>
      <c r="F13" s="353"/>
      <c r="G13" s="243"/>
      <c r="H13" s="243"/>
      <c r="I13" s="243"/>
      <c r="J13" s="457"/>
      <c r="K13" s="243"/>
      <c r="L13" s="93"/>
      <c r="M13" s="24"/>
      <c r="N13" s="458"/>
      <c r="O13" s="24"/>
      <c r="P13" s="24"/>
      <c r="Q13" s="24"/>
      <c r="R13" s="459"/>
      <c r="S13" s="269"/>
      <c r="T13" s="269"/>
      <c r="U13" s="456"/>
      <c r="V13" s="459"/>
      <c r="W13" s="269"/>
      <c r="X13" s="269"/>
      <c r="Y13" s="456"/>
      <c r="Z13" s="89"/>
      <c r="AA13" s="89"/>
      <c r="AB13" s="460"/>
      <c r="AC13" s="89"/>
      <c r="AD13" s="89" t="s">
        <v>147</v>
      </c>
      <c r="AE13" s="89" t="s">
        <v>147</v>
      </c>
      <c r="AF13" s="89" t="s">
        <v>147</v>
      </c>
      <c r="AG13" s="89" t="s">
        <v>147</v>
      </c>
      <c r="AH13" s="89">
        <v>0.02</v>
      </c>
      <c r="AI13" s="89"/>
      <c r="AJ13" s="89"/>
      <c r="AK13" s="89"/>
      <c r="AL13" s="459">
        <f t="shared" si="0"/>
        <v>0.02</v>
      </c>
      <c r="AM13" s="461">
        <f t="shared" si="1"/>
        <v>0.02</v>
      </c>
      <c r="AN13" s="456">
        <f t="shared" si="2"/>
        <v>0.02</v>
      </c>
      <c r="AO13" s="446"/>
    </row>
    <row r="14" spans="1:41" ht="12" customHeight="1">
      <c r="A14" s="512" t="s">
        <v>126</v>
      </c>
      <c r="B14" s="269" t="s">
        <v>35</v>
      </c>
      <c r="C14" s="53"/>
      <c r="D14" s="53"/>
      <c r="E14" s="53"/>
      <c r="F14" s="353"/>
      <c r="G14" s="243" t="s">
        <v>21</v>
      </c>
      <c r="H14" s="243" t="s">
        <v>21</v>
      </c>
      <c r="I14" s="243">
        <v>17</v>
      </c>
      <c r="J14" s="457" t="s">
        <v>21</v>
      </c>
      <c r="K14" s="243" t="s">
        <v>14</v>
      </c>
      <c r="L14" s="93">
        <v>25</v>
      </c>
      <c r="M14" s="24" t="s">
        <v>14</v>
      </c>
      <c r="N14" s="458">
        <v>3</v>
      </c>
      <c r="O14" s="24">
        <v>4</v>
      </c>
      <c r="P14" s="24">
        <v>2</v>
      </c>
      <c r="Q14" s="24" t="s">
        <v>14</v>
      </c>
      <c r="R14" s="459">
        <v>4</v>
      </c>
      <c r="S14" s="269" t="s">
        <v>14</v>
      </c>
      <c r="T14" s="269" t="s">
        <v>14</v>
      </c>
      <c r="U14" s="456">
        <v>2</v>
      </c>
      <c r="V14" s="459">
        <v>3</v>
      </c>
      <c r="W14" s="269">
        <v>5</v>
      </c>
      <c r="X14" s="269" t="s">
        <v>14</v>
      </c>
      <c r="Y14" s="456">
        <v>3</v>
      </c>
      <c r="Z14" s="89" t="s">
        <v>147</v>
      </c>
      <c r="AA14" s="89" t="s">
        <v>147</v>
      </c>
      <c r="AB14" s="460" t="s">
        <v>14</v>
      </c>
      <c r="AC14" s="89" t="s">
        <v>147</v>
      </c>
      <c r="AD14" s="89" t="s">
        <v>147</v>
      </c>
      <c r="AE14" s="89" t="s">
        <v>147</v>
      </c>
      <c r="AF14" s="89" t="s">
        <v>14</v>
      </c>
      <c r="AG14" s="89">
        <v>7</v>
      </c>
      <c r="AH14" s="89" t="s">
        <v>365</v>
      </c>
      <c r="AI14" s="89"/>
      <c r="AJ14" s="89"/>
      <c r="AK14" s="89"/>
      <c r="AL14" s="459">
        <f t="shared" si="0"/>
        <v>7</v>
      </c>
      <c r="AM14" s="461">
        <f t="shared" si="1"/>
        <v>7</v>
      </c>
      <c r="AN14" s="456">
        <f t="shared" si="2"/>
        <v>7</v>
      </c>
      <c r="AO14" s="446"/>
    </row>
    <row r="15" spans="1:43" ht="12" customHeight="1">
      <c r="A15" s="513" t="s">
        <v>4</v>
      </c>
      <c r="B15" s="269" t="s">
        <v>35</v>
      </c>
      <c r="C15" s="53"/>
      <c r="D15" s="53">
        <v>0.0002</v>
      </c>
      <c r="E15" s="53">
        <v>0.002</v>
      </c>
      <c r="F15" s="353">
        <f>E15*10</f>
        <v>0.02</v>
      </c>
      <c r="G15" s="243" t="s">
        <v>21</v>
      </c>
      <c r="H15" s="243" t="s">
        <v>21</v>
      </c>
      <c r="I15" s="243">
        <v>0.0001</v>
      </c>
      <c r="J15" s="457" t="s">
        <v>21</v>
      </c>
      <c r="K15" s="243" t="s">
        <v>58</v>
      </c>
      <c r="L15" s="93" t="s">
        <v>58</v>
      </c>
      <c r="M15" s="24" t="s">
        <v>62</v>
      </c>
      <c r="N15" s="458" t="s">
        <v>62</v>
      </c>
      <c r="O15" s="24" t="s">
        <v>62</v>
      </c>
      <c r="P15" s="24" t="s">
        <v>62</v>
      </c>
      <c r="Q15" s="24" t="s">
        <v>46</v>
      </c>
      <c r="R15" s="462">
        <v>0.0003</v>
      </c>
      <c r="S15" s="269" t="s">
        <v>46</v>
      </c>
      <c r="T15" s="269" t="s">
        <v>46</v>
      </c>
      <c r="U15" s="464">
        <v>0.0003</v>
      </c>
      <c r="V15" s="459" t="s">
        <v>46</v>
      </c>
      <c r="W15" s="269" t="s">
        <v>46</v>
      </c>
      <c r="X15" s="269" t="s">
        <v>46</v>
      </c>
      <c r="Y15" s="464">
        <v>0.0001</v>
      </c>
      <c r="Z15" s="89" t="s">
        <v>147</v>
      </c>
      <c r="AA15" s="89" t="s">
        <v>147</v>
      </c>
      <c r="AB15" s="465" t="s">
        <v>46</v>
      </c>
      <c r="AC15" s="89" t="s">
        <v>147</v>
      </c>
      <c r="AD15" s="89" t="s">
        <v>147</v>
      </c>
      <c r="AE15" s="89" t="s">
        <v>147</v>
      </c>
      <c r="AF15" s="89" t="s">
        <v>46</v>
      </c>
      <c r="AG15" s="89" t="s">
        <v>46</v>
      </c>
      <c r="AH15" s="89" t="s">
        <v>366</v>
      </c>
      <c r="AI15" s="89"/>
      <c r="AJ15" s="89"/>
      <c r="AK15" s="89"/>
      <c r="AL15" s="459">
        <f t="shared" si="0"/>
        <v>0</v>
      </c>
      <c r="AM15" s="461" t="e">
        <f t="shared" si="1"/>
        <v>#DIV/0!</v>
      </c>
      <c r="AN15" s="456">
        <f t="shared" si="2"/>
        <v>0</v>
      </c>
      <c r="AO15" s="467"/>
      <c r="AP15" s="24"/>
      <c r="AQ15" s="24"/>
    </row>
    <row r="16" spans="1:43" ht="12" customHeight="1">
      <c r="A16" s="513" t="s">
        <v>354</v>
      </c>
      <c r="B16" s="269" t="s">
        <v>35</v>
      </c>
      <c r="C16" s="53"/>
      <c r="D16" s="53">
        <v>0.0002</v>
      </c>
      <c r="E16" s="53">
        <v>0.002</v>
      </c>
      <c r="F16" s="353"/>
      <c r="G16" s="243"/>
      <c r="H16" s="243"/>
      <c r="I16" s="243"/>
      <c r="J16" s="457"/>
      <c r="K16" s="243"/>
      <c r="L16" s="93"/>
      <c r="M16" s="24"/>
      <c r="N16" s="458"/>
      <c r="O16" s="24"/>
      <c r="P16" s="24"/>
      <c r="Q16" s="24"/>
      <c r="R16" s="462"/>
      <c r="S16" s="269"/>
      <c r="T16" s="269"/>
      <c r="U16" s="464"/>
      <c r="V16" s="459"/>
      <c r="W16" s="269"/>
      <c r="X16" s="269"/>
      <c r="Y16" s="464"/>
      <c r="Z16" s="89"/>
      <c r="AA16" s="89"/>
      <c r="AB16" s="465"/>
      <c r="AC16" s="89"/>
      <c r="AD16" s="89" t="s">
        <v>147</v>
      </c>
      <c r="AE16" s="89" t="s">
        <v>147</v>
      </c>
      <c r="AF16" s="89" t="s">
        <v>147</v>
      </c>
      <c r="AG16" s="89" t="s">
        <v>147</v>
      </c>
      <c r="AH16" s="89" t="s">
        <v>366</v>
      </c>
      <c r="AI16" s="89"/>
      <c r="AJ16" s="89"/>
      <c r="AK16" s="89"/>
      <c r="AL16" s="459">
        <f t="shared" si="0"/>
        <v>0</v>
      </c>
      <c r="AM16" s="461" t="e">
        <f t="shared" si="1"/>
        <v>#DIV/0!</v>
      </c>
      <c r="AN16" s="456">
        <f t="shared" si="2"/>
        <v>0</v>
      </c>
      <c r="AO16" s="467"/>
      <c r="AP16" s="24"/>
      <c r="AQ16" s="24"/>
    </row>
    <row r="17" spans="1:41" ht="12" customHeight="1">
      <c r="A17" s="512" t="s">
        <v>122</v>
      </c>
      <c r="B17" s="269" t="s">
        <v>35</v>
      </c>
      <c r="C17" s="53"/>
      <c r="D17" s="53"/>
      <c r="E17" s="53"/>
      <c r="F17" s="353"/>
      <c r="G17" s="243" t="s">
        <v>21</v>
      </c>
      <c r="H17" s="243" t="s">
        <v>21</v>
      </c>
      <c r="I17" s="243">
        <v>550</v>
      </c>
      <c r="J17" s="457" t="s">
        <v>21</v>
      </c>
      <c r="K17" s="243">
        <v>520</v>
      </c>
      <c r="L17" s="93">
        <v>450</v>
      </c>
      <c r="M17" s="24">
        <v>528</v>
      </c>
      <c r="N17" s="458">
        <v>553</v>
      </c>
      <c r="O17" s="24">
        <v>537</v>
      </c>
      <c r="P17" s="24">
        <v>580</v>
      </c>
      <c r="Q17" s="24">
        <v>555</v>
      </c>
      <c r="R17" s="459">
        <v>559</v>
      </c>
      <c r="S17" s="269">
        <v>536</v>
      </c>
      <c r="T17" s="269">
        <v>556</v>
      </c>
      <c r="U17" s="456">
        <v>554</v>
      </c>
      <c r="V17" s="459">
        <v>535</v>
      </c>
      <c r="W17" s="269">
        <v>223</v>
      </c>
      <c r="X17" s="269">
        <v>262</v>
      </c>
      <c r="Y17" s="456">
        <v>458</v>
      </c>
      <c r="Z17" s="89" t="s">
        <v>147</v>
      </c>
      <c r="AA17" s="89" t="s">
        <v>147</v>
      </c>
      <c r="AB17" s="460">
        <v>462</v>
      </c>
      <c r="AC17" s="89" t="s">
        <v>147</v>
      </c>
      <c r="AD17" s="89" t="s">
        <v>147</v>
      </c>
      <c r="AE17" s="89" t="s">
        <v>147</v>
      </c>
      <c r="AF17" s="89">
        <v>548</v>
      </c>
      <c r="AG17" s="89">
        <v>568</v>
      </c>
      <c r="AH17" s="89">
        <v>600</v>
      </c>
      <c r="AI17" s="89"/>
      <c r="AJ17" s="89"/>
      <c r="AK17" s="89"/>
      <c r="AL17" s="459">
        <f t="shared" si="0"/>
        <v>548</v>
      </c>
      <c r="AM17" s="461">
        <f t="shared" si="1"/>
        <v>572</v>
      </c>
      <c r="AN17" s="456">
        <f t="shared" si="2"/>
        <v>600</v>
      </c>
      <c r="AO17" s="446"/>
    </row>
    <row r="18" spans="1:41" ht="12" customHeight="1">
      <c r="A18" s="512" t="s">
        <v>0</v>
      </c>
      <c r="B18" s="269" t="s">
        <v>35</v>
      </c>
      <c r="C18" s="53"/>
      <c r="D18" s="53"/>
      <c r="E18" s="53" t="s">
        <v>114</v>
      </c>
      <c r="F18" s="353"/>
      <c r="G18" s="243" t="s">
        <v>21</v>
      </c>
      <c r="H18" s="243" t="s">
        <v>21</v>
      </c>
      <c r="I18" s="243">
        <v>1440</v>
      </c>
      <c r="J18" s="457" t="s">
        <v>21</v>
      </c>
      <c r="K18" s="243">
        <v>1400</v>
      </c>
      <c r="L18" s="93">
        <v>1200</v>
      </c>
      <c r="M18" s="24">
        <v>1520</v>
      </c>
      <c r="N18" s="458">
        <v>1600</v>
      </c>
      <c r="O18" s="24">
        <v>1900</v>
      </c>
      <c r="P18" s="24">
        <v>1540</v>
      </c>
      <c r="Q18" s="24">
        <v>1560</v>
      </c>
      <c r="R18" s="468">
        <v>1620</v>
      </c>
      <c r="S18" s="469">
        <v>1200</v>
      </c>
      <c r="T18" s="469">
        <v>1200</v>
      </c>
      <c r="U18" s="470">
        <v>1550</v>
      </c>
      <c r="V18" s="468">
        <v>1350</v>
      </c>
      <c r="W18" s="469">
        <v>640</v>
      </c>
      <c r="X18" s="469">
        <v>750</v>
      </c>
      <c r="Y18" s="470">
        <v>1100</v>
      </c>
      <c r="Z18" s="89" t="s">
        <v>147</v>
      </c>
      <c r="AA18" s="89" t="s">
        <v>147</v>
      </c>
      <c r="AB18" s="471">
        <v>1420</v>
      </c>
      <c r="AC18" s="89" t="s">
        <v>147</v>
      </c>
      <c r="AD18" s="89" t="s">
        <v>147</v>
      </c>
      <c r="AE18" s="89" t="s">
        <v>147</v>
      </c>
      <c r="AF18" s="370">
        <v>1510</v>
      </c>
      <c r="AG18" s="370">
        <v>1560</v>
      </c>
      <c r="AH18" s="370">
        <v>2600</v>
      </c>
      <c r="AI18" s="89"/>
      <c r="AJ18" s="89"/>
      <c r="AK18" s="89"/>
      <c r="AL18" s="459">
        <f t="shared" si="0"/>
        <v>1510</v>
      </c>
      <c r="AM18" s="461">
        <f t="shared" si="1"/>
        <v>1890</v>
      </c>
      <c r="AN18" s="456">
        <f t="shared" si="2"/>
        <v>2600</v>
      </c>
      <c r="AO18" s="446"/>
    </row>
    <row r="19" spans="1:43" ht="12" customHeight="1">
      <c r="A19" s="512" t="s">
        <v>377</v>
      </c>
      <c r="B19" s="269" t="s">
        <v>35</v>
      </c>
      <c r="C19" s="53"/>
      <c r="D19" s="53">
        <v>0.001</v>
      </c>
      <c r="E19" s="53">
        <v>0.05</v>
      </c>
      <c r="F19" s="353">
        <f>E19*10</f>
        <v>0.5</v>
      </c>
      <c r="G19" s="243" t="s">
        <v>21</v>
      </c>
      <c r="H19" s="243" t="s">
        <v>21</v>
      </c>
      <c r="I19" s="243" t="s">
        <v>33</v>
      </c>
      <c r="J19" s="457" t="s">
        <v>21</v>
      </c>
      <c r="K19" s="243" t="s">
        <v>59</v>
      </c>
      <c r="L19" s="93" t="s">
        <v>59</v>
      </c>
      <c r="M19" s="24" t="s">
        <v>28</v>
      </c>
      <c r="N19" s="458" t="s">
        <v>28</v>
      </c>
      <c r="O19" s="24" t="s">
        <v>48</v>
      </c>
      <c r="P19" s="24" t="s">
        <v>33</v>
      </c>
      <c r="Q19" s="24" t="s">
        <v>33</v>
      </c>
      <c r="R19" s="459" t="s">
        <v>33</v>
      </c>
      <c r="S19" s="269" t="s">
        <v>33</v>
      </c>
      <c r="T19" s="269" t="s">
        <v>33</v>
      </c>
      <c r="U19" s="456" t="s">
        <v>33</v>
      </c>
      <c r="V19" s="459" t="s">
        <v>33</v>
      </c>
      <c r="W19" s="269" t="s">
        <v>33</v>
      </c>
      <c r="X19" s="269" t="s">
        <v>33</v>
      </c>
      <c r="Y19" s="456" t="s">
        <v>33</v>
      </c>
      <c r="Z19" s="89" t="s">
        <v>147</v>
      </c>
      <c r="AA19" s="89" t="s">
        <v>147</v>
      </c>
      <c r="AB19" s="460" t="s">
        <v>33</v>
      </c>
      <c r="AC19" s="89" t="s">
        <v>147</v>
      </c>
      <c r="AD19" s="89" t="s">
        <v>147</v>
      </c>
      <c r="AE19" s="89" t="s">
        <v>147</v>
      </c>
      <c r="AF19" s="89" t="s">
        <v>33</v>
      </c>
      <c r="AG19" s="89" t="s">
        <v>33</v>
      </c>
      <c r="AH19" s="89" t="s">
        <v>367</v>
      </c>
      <c r="AI19" s="89"/>
      <c r="AJ19" s="89"/>
      <c r="AK19" s="89"/>
      <c r="AL19" s="459">
        <f t="shared" si="0"/>
        <v>0</v>
      </c>
      <c r="AM19" s="461" t="e">
        <f t="shared" si="1"/>
        <v>#DIV/0!</v>
      </c>
      <c r="AN19" s="456">
        <f t="shared" si="2"/>
        <v>0</v>
      </c>
      <c r="AO19" s="467"/>
      <c r="AP19" s="24"/>
      <c r="AQ19" s="24"/>
    </row>
    <row r="20" spans="1:43" ht="12" customHeight="1">
      <c r="A20" s="512" t="s">
        <v>355</v>
      </c>
      <c r="B20" s="269" t="s">
        <v>35</v>
      </c>
      <c r="C20" s="53"/>
      <c r="D20" s="53"/>
      <c r="E20" s="53"/>
      <c r="F20" s="353"/>
      <c r="G20" s="243"/>
      <c r="H20" s="243"/>
      <c r="I20" s="243"/>
      <c r="J20" s="457"/>
      <c r="K20" s="243"/>
      <c r="L20" s="93"/>
      <c r="M20" s="24"/>
      <c r="N20" s="458"/>
      <c r="O20" s="24"/>
      <c r="P20" s="24"/>
      <c r="Q20" s="24"/>
      <c r="R20" s="459"/>
      <c r="S20" s="269"/>
      <c r="T20" s="269"/>
      <c r="U20" s="456"/>
      <c r="V20" s="459"/>
      <c r="W20" s="269"/>
      <c r="X20" s="269"/>
      <c r="Y20" s="456"/>
      <c r="Z20" s="89"/>
      <c r="AA20" s="89"/>
      <c r="AB20" s="460"/>
      <c r="AC20" s="89"/>
      <c r="AD20" s="89" t="s">
        <v>147</v>
      </c>
      <c r="AE20" s="89" t="s">
        <v>147</v>
      </c>
      <c r="AF20" s="89" t="s">
        <v>147</v>
      </c>
      <c r="AG20" s="89" t="s">
        <v>147</v>
      </c>
      <c r="AH20" s="89" t="s">
        <v>367</v>
      </c>
      <c r="AI20" s="89"/>
      <c r="AJ20" s="89"/>
      <c r="AK20" s="89"/>
      <c r="AL20" s="459">
        <f t="shared" si="0"/>
        <v>0</v>
      </c>
      <c r="AM20" s="461" t="e">
        <f t="shared" si="1"/>
        <v>#DIV/0!</v>
      </c>
      <c r="AN20" s="456">
        <f t="shared" si="2"/>
        <v>0</v>
      </c>
      <c r="AO20" s="467"/>
      <c r="AP20" s="24"/>
      <c r="AQ20" s="24"/>
    </row>
    <row r="21" spans="1:41" s="247" customFormat="1" ht="12" customHeight="1">
      <c r="A21" s="514" t="s">
        <v>378</v>
      </c>
      <c r="B21" s="269" t="s">
        <v>35</v>
      </c>
      <c r="C21" s="53"/>
      <c r="D21" s="53"/>
      <c r="E21" s="53"/>
      <c r="F21" s="473"/>
      <c r="G21" s="474" t="s">
        <v>21</v>
      </c>
      <c r="H21" s="474" t="s">
        <v>21</v>
      </c>
      <c r="I21" s="474">
        <v>0.051</v>
      </c>
      <c r="J21" s="475" t="s">
        <v>21</v>
      </c>
      <c r="K21" s="474" t="s">
        <v>57</v>
      </c>
      <c r="L21" s="476" t="s">
        <v>57</v>
      </c>
      <c r="M21" s="477">
        <v>0.0017</v>
      </c>
      <c r="N21" s="478">
        <v>0.0029</v>
      </c>
      <c r="O21" s="477">
        <v>0.00409</v>
      </c>
      <c r="P21" s="477">
        <v>0.0024</v>
      </c>
      <c r="Q21" s="477" t="s">
        <v>47</v>
      </c>
      <c r="R21" s="479">
        <v>0.003</v>
      </c>
      <c r="S21" s="472">
        <v>0.002</v>
      </c>
      <c r="T21" s="472">
        <v>0.001</v>
      </c>
      <c r="U21" s="480">
        <v>0.002</v>
      </c>
      <c r="V21" s="479">
        <v>0.006</v>
      </c>
      <c r="W21" s="472">
        <v>0.003</v>
      </c>
      <c r="X21" s="472">
        <v>0.002</v>
      </c>
      <c r="Y21" s="480">
        <v>0.008</v>
      </c>
      <c r="Z21" s="481" t="s">
        <v>147</v>
      </c>
      <c r="AA21" s="481" t="s">
        <v>147</v>
      </c>
      <c r="AB21" s="482">
        <v>0.01</v>
      </c>
      <c r="AC21" s="481" t="s">
        <v>147</v>
      </c>
      <c r="AD21" s="89" t="s">
        <v>147</v>
      </c>
      <c r="AE21" s="89" t="s">
        <v>147</v>
      </c>
      <c r="AF21" s="481" t="s">
        <v>47</v>
      </c>
      <c r="AG21" s="481">
        <v>0.003</v>
      </c>
      <c r="AH21" s="481">
        <v>0.003</v>
      </c>
      <c r="AI21" s="481"/>
      <c r="AJ21" s="481"/>
      <c r="AK21" s="481"/>
      <c r="AL21" s="459">
        <f t="shared" si="0"/>
        <v>0.003</v>
      </c>
      <c r="AM21" s="461">
        <f t="shared" si="1"/>
        <v>0.003</v>
      </c>
      <c r="AN21" s="456">
        <f t="shared" si="2"/>
        <v>0.003</v>
      </c>
      <c r="AO21" s="483"/>
    </row>
    <row r="22" spans="1:41" s="247" customFormat="1" ht="12" customHeight="1">
      <c r="A22" s="514" t="s">
        <v>356</v>
      </c>
      <c r="B22" s="269" t="s">
        <v>35</v>
      </c>
      <c r="C22" s="53"/>
      <c r="D22" s="53"/>
      <c r="E22" s="53"/>
      <c r="F22" s="473"/>
      <c r="G22" s="474"/>
      <c r="H22" s="474"/>
      <c r="I22" s="474"/>
      <c r="J22" s="475"/>
      <c r="K22" s="474"/>
      <c r="L22" s="476"/>
      <c r="M22" s="477"/>
      <c r="N22" s="478"/>
      <c r="O22" s="477"/>
      <c r="P22" s="477"/>
      <c r="Q22" s="477"/>
      <c r="R22" s="479"/>
      <c r="S22" s="472"/>
      <c r="T22" s="472"/>
      <c r="U22" s="480"/>
      <c r="V22" s="479"/>
      <c r="W22" s="472"/>
      <c r="X22" s="472"/>
      <c r="Y22" s="480"/>
      <c r="Z22" s="481"/>
      <c r="AA22" s="481"/>
      <c r="AB22" s="482"/>
      <c r="AC22" s="481"/>
      <c r="AD22" s="89" t="s">
        <v>147</v>
      </c>
      <c r="AE22" s="89" t="s">
        <v>147</v>
      </c>
      <c r="AF22" s="481" t="s">
        <v>147</v>
      </c>
      <c r="AG22" s="481" t="s">
        <v>147</v>
      </c>
      <c r="AH22" s="481" t="s">
        <v>363</v>
      </c>
      <c r="AI22" s="481"/>
      <c r="AJ22" s="481"/>
      <c r="AK22" s="481"/>
      <c r="AL22" s="459">
        <f t="shared" si="0"/>
        <v>0</v>
      </c>
      <c r="AM22" s="461" t="e">
        <f t="shared" si="1"/>
        <v>#DIV/0!</v>
      </c>
      <c r="AN22" s="456">
        <f t="shared" si="2"/>
        <v>0</v>
      </c>
      <c r="AO22" s="483"/>
    </row>
    <row r="23" spans="1:41" ht="12" customHeight="1">
      <c r="A23" s="512" t="s">
        <v>17</v>
      </c>
      <c r="B23" s="58" t="s">
        <v>272</v>
      </c>
      <c r="C23" s="53"/>
      <c r="D23" s="53"/>
      <c r="E23" s="53"/>
      <c r="F23" s="353"/>
      <c r="G23" s="243" t="s">
        <v>21</v>
      </c>
      <c r="H23" s="243" t="s">
        <v>21</v>
      </c>
      <c r="I23" s="243">
        <v>11300</v>
      </c>
      <c r="J23" s="457" t="s">
        <v>21</v>
      </c>
      <c r="K23" s="243">
        <v>6900</v>
      </c>
      <c r="L23" s="93">
        <v>9300</v>
      </c>
      <c r="M23" s="24">
        <v>10400</v>
      </c>
      <c r="N23" s="458">
        <v>10500</v>
      </c>
      <c r="O23" s="24">
        <v>10600</v>
      </c>
      <c r="P23" s="24">
        <v>10800</v>
      </c>
      <c r="Q23" s="24">
        <v>10700</v>
      </c>
      <c r="R23" s="459">
        <v>10400</v>
      </c>
      <c r="S23" s="269">
        <v>9360</v>
      </c>
      <c r="T23" s="269">
        <v>9420</v>
      </c>
      <c r="U23" s="456">
        <v>10100</v>
      </c>
      <c r="V23" s="459">
        <v>9900</v>
      </c>
      <c r="W23" s="269">
        <v>4960</v>
      </c>
      <c r="X23" s="269">
        <v>5520</v>
      </c>
      <c r="Y23" s="456">
        <v>9540</v>
      </c>
      <c r="Z23" s="89" t="s">
        <v>147</v>
      </c>
      <c r="AA23" s="89" t="s">
        <v>147</v>
      </c>
      <c r="AB23" s="460">
        <v>9710</v>
      </c>
      <c r="AC23" s="89" t="s">
        <v>147</v>
      </c>
      <c r="AD23" s="89" t="s">
        <v>147</v>
      </c>
      <c r="AE23" s="89" t="s">
        <v>147</v>
      </c>
      <c r="AF23" s="89">
        <v>8550</v>
      </c>
      <c r="AG23" s="89">
        <v>10200</v>
      </c>
      <c r="AH23" s="89">
        <v>11023</v>
      </c>
      <c r="AI23" s="89"/>
      <c r="AJ23" s="89"/>
      <c r="AK23" s="89"/>
      <c r="AL23" s="459">
        <f t="shared" si="0"/>
        <v>8550</v>
      </c>
      <c r="AM23" s="461">
        <f t="shared" si="1"/>
        <v>9924.333333333334</v>
      </c>
      <c r="AN23" s="456">
        <f t="shared" si="2"/>
        <v>11023</v>
      </c>
      <c r="AO23" s="446"/>
    </row>
    <row r="24" spans="1:41" ht="12" customHeight="1">
      <c r="A24" s="512" t="s">
        <v>5</v>
      </c>
      <c r="B24" s="269" t="s">
        <v>35</v>
      </c>
      <c r="C24" s="53"/>
      <c r="D24" s="53">
        <v>0.0014</v>
      </c>
      <c r="E24" s="53">
        <v>2</v>
      </c>
      <c r="F24" s="353">
        <f>E24*10</f>
        <v>20</v>
      </c>
      <c r="G24" s="243" t="s">
        <v>21</v>
      </c>
      <c r="H24" s="243" t="s">
        <v>21</v>
      </c>
      <c r="I24" s="243">
        <v>0.05</v>
      </c>
      <c r="J24" s="457" t="s">
        <v>21</v>
      </c>
      <c r="K24" s="243" t="s">
        <v>57</v>
      </c>
      <c r="L24" s="93">
        <v>0.003</v>
      </c>
      <c r="M24" s="24">
        <v>0.0019</v>
      </c>
      <c r="N24" s="458">
        <v>0.002</v>
      </c>
      <c r="O24" s="24">
        <v>0.0032</v>
      </c>
      <c r="P24" s="24">
        <v>0.0018</v>
      </c>
      <c r="Q24" s="24">
        <v>0.002</v>
      </c>
      <c r="R24" s="462">
        <v>0.002</v>
      </c>
      <c r="S24" s="463">
        <v>0.003</v>
      </c>
      <c r="T24" s="269" t="s">
        <v>47</v>
      </c>
      <c r="U24" s="464">
        <v>0.003</v>
      </c>
      <c r="V24" s="462">
        <v>0.004</v>
      </c>
      <c r="W24" s="463">
        <v>0.002</v>
      </c>
      <c r="X24" s="463">
        <v>0.004</v>
      </c>
      <c r="Y24" s="464">
        <v>0.006</v>
      </c>
      <c r="Z24" s="89" t="s">
        <v>147</v>
      </c>
      <c r="AA24" s="89" t="s">
        <v>147</v>
      </c>
      <c r="AB24" s="465" t="s">
        <v>47</v>
      </c>
      <c r="AC24" s="89" t="s">
        <v>147</v>
      </c>
      <c r="AD24" s="89" t="s">
        <v>147</v>
      </c>
      <c r="AE24" s="89" t="s">
        <v>147</v>
      </c>
      <c r="AF24" s="89" t="s">
        <v>47</v>
      </c>
      <c r="AG24" s="89">
        <v>0.004</v>
      </c>
      <c r="AH24" s="89" t="s">
        <v>363</v>
      </c>
      <c r="AI24" s="89"/>
      <c r="AJ24" s="89"/>
      <c r="AK24" s="89"/>
      <c r="AL24" s="459">
        <f t="shared" si="0"/>
        <v>0.004</v>
      </c>
      <c r="AM24" s="461">
        <f t="shared" si="1"/>
        <v>0.004</v>
      </c>
      <c r="AN24" s="456">
        <f t="shared" si="2"/>
        <v>0.004</v>
      </c>
      <c r="AO24" s="446"/>
    </row>
    <row r="25" spans="1:41" ht="12" customHeight="1">
      <c r="A25" s="512" t="s">
        <v>357</v>
      </c>
      <c r="B25" s="269" t="s">
        <v>35</v>
      </c>
      <c r="C25" s="53"/>
      <c r="D25" s="53">
        <v>0.0014</v>
      </c>
      <c r="E25" s="53">
        <v>2</v>
      </c>
      <c r="F25" s="353"/>
      <c r="G25" s="243"/>
      <c r="H25" s="243"/>
      <c r="I25" s="243"/>
      <c r="J25" s="457"/>
      <c r="K25" s="243"/>
      <c r="L25" s="93"/>
      <c r="M25" s="24"/>
      <c r="N25" s="458"/>
      <c r="O25" s="24"/>
      <c r="P25" s="24"/>
      <c r="Q25" s="24"/>
      <c r="R25" s="462"/>
      <c r="S25" s="463"/>
      <c r="T25" s="269"/>
      <c r="U25" s="464"/>
      <c r="V25" s="462"/>
      <c r="W25" s="463"/>
      <c r="X25" s="463"/>
      <c r="Y25" s="464"/>
      <c r="Z25" s="89"/>
      <c r="AA25" s="89"/>
      <c r="AB25" s="465"/>
      <c r="AC25" s="89"/>
      <c r="AD25" s="89" t="s">
        <v>147</v>
      </c>
      <c r="AE25" s="89" t="s">
        <v>147</v>
      </c>
      <c r="AF25" s="89" t="s">
        <v>147</v>
      </c>
      <c r="AG25" s="89" t="s">
        <v>147</v>
      </c>
      <c r="AH25" s="89" t="s">
        <v>363</v>
      </c>
      <c r="AI25" s="89"/>
      <c r="AJ25" s="89"/>
      <c r="AK25" s="89"/>
      <c r="AL25" s="459">
        <f t="shared" si="0"/>
        <v>0</v>
      </c>
      <c r="AM25" s="461" t="e">
        <f t="shared" si="1"/>
        <v>#DIV/0!</v>
      </c>
      <c r="AN25" s="456">
        <f t="shared" si="2"/>
        <v>0</v>
      </c>
      <c r="AO25" s="446"/>
    </row>
    <row r="26" spans="1:41" ht="12" customHeight="1">
      <c r="A26" s="512" t="s">
        <v>379</v>
      </c>
      <c r="B26" s="269" t="s">
        <v>35</v>
      </c>
      <c r="C26" s="53"/>
      <c r="D26" s="53"/>
      <c r="E26" s="53">
        <v>1.5</v>
      </c>
      <c r="F26" s="353"/>
      <c r="G26" s="243" t="s">
        <v>21</v>
      </c>
      <c r="H26" s="243" t="s">
        <v>21</v>
      </c>
      <c r="I26" s="243">
        <v>0.7</v>
      </c>
      <c r="J26" s="457" t="s">
        <v>21</v>
      </c>
      <c r="K26" s="243">
        <v>0.5</v>
      </c>
      <c r="L26" s="93" t="s">
        <v>60</v>
      </c>
      <c r="M26" s="24">
        <v>0.9</v>
      </c>
      <c r="N26" s="458">
        <v>0.71</v>
      </c>
      <c r="O26" s="24">
        <v>0.67</v>
      </c>
      <c r="P26" s="24">
        <v>0.66</v>
      </c>
      <c r="Q26" s="24">
        <v>0.6</v>
      </c>
      <c r="R26" s="459">
        <v>0.6</v>
      </c>
      <c r="S26" s="269">
        <v>0.7</v>
      </c>
      <c r="T26" s="269">
        <v>0.7</v>
      </c>
      <c r="U26" s="456">
        <v>0.7</v>
      </c>
      <c r="V26" s="459">
        <v>0.7</v>
      </c>
      <c r="W26" s="269">
        <v>0.7</v>
      </c>
      <c r="X26" s="269">
        <v>0.8</v>
      </c>
      <c r="Y26" s="456">
        <v>0.6</v>
      </c>
      <c r="Z26" s="89" t="s">
        <v>147</v>
      </c>
      <c r="AA26" s="89" t="s">
        <v>147</v>
      </c>
      <c r="AB26" s="460">
        <v>0.6</v>
      </c>
      <c r="AC26" s="89" t="s">
        <v>147</v>
      </c>
      <c r="AD26" s="89" t="s">
        <v>147</v>
      </c>
      <c r="AE26" s="89" t="s">
        <v>147</v>
      </c>
      <c r="AF26" s="89">
        <v>0.8</v>
      </c>
      <c r="AG26" s="89">
        <v>0.7</v>
      </c>
      <c r="AH26" s="89">
        <v>0.7</v>
      </c>
      <c r="AI26" s="89"/>
      <c r="AJ26" s="89"/>
      <c r="AK26" s="89"/>
      <c r="AL26" s="459">
        <f t="shared" si="0"/>
        <v>0.7</v>
      </c>
      <c r="AM26" s="461">
        <f t="shared" si="1"/>
        <v>0.7333333333333334</v>
      </c>
      <c r="AN26" s="456">
        <f t="shared" si="2"/>
        <v>0.8</v>
      </c>
      <c r="AO26" s="446"/>
    </row>
    <row r="27" spans="1:41" ht="12" customHeight="1">
      <c r="A27" s="513" t="s">
        <v>8</v>
      </c>
      <c r="B27" s="269" t="s">
        <v>35</v>
      </c>
      <c r="C27" s="53"/>
      <c r="D27" s="53">
        <v>0.0034</v>
      </c>
      <c r="E27" s="53">
        <v>0.01</v>
      </c>
      <c r="F27" s="353">
        <f>E27*10</f>
        <v>0.1</v>
      </c>
      <c r="G27" s="243" t="s">
        <v>21</v>
      </c>
      <c r="H27" s="243" t="s">
        <v>21</v>
      </c>
      <c r="I27" s="243">
        <v>0.07</v>
      </c>
      <c r="J27" s="457" t="s">
        <v>21</v>
      </c>
      <c r="K27" s="243" t="s">
        <v>57</v>
      </c>
      <c r="L27" s="93" t="s">
        <v>57</v>
      </c>
      <c r="M27" s="24">
        <v>0.0027</v>
      </c>
      <c r="N27" s="458">
        <v>0.0023</v>
      </c>
      <c r="O27" s="24">
        <v>0.0034</v>
      </c>
      <c r="P27" s="24">
        <v>0.0029</v>
      </c>
      <c r="Q27" s="24" t="s">
        <v>47</v>
      </c>
      <c r="R27" s="459">
        <v>0.003</v>
      </c>
      <c r="S27" s="269">
        <v>0.003</v>
      </c>
      <c r="T27" s="269">
        <v>0.001</v>
      </c>
      <c r="U27" s="456">
        <v>0.003</v>
      </c>
      <c r="V27" s="462">
        <v>0.006</v>
      </c>
      <c r="W27" s="269">
        <v>0.003</v>
      </c>
      <c r="X27" s="269">
        <v>0.003</v>
      </c>
      <c r="Y27" s="456">
        <v>0.008</v>
      </c>
      <c r="Z27" s="89" t="s">
        <v>147</v>
      </c>
      <c r="AA27" s="89" t="s">
        <v>147</v>
      </c>
      <c r="AB27" s="460" t="s">
        <v>47</v>
      </c>
      <c r="AC27" s="89" t="s">
        <v>147</v>
      </c>
      <c r="AD27" s="89" t="s">
        <v>147</v>
      </c>
      <c r="AE27" s="89" t="s">
        <v>147</v>
      </c>
      <c r="AF27" s="89" t="s">
        <v>47</v>
      </c>
      <c r="AG27" s="969">
        <v>0.004</v>
      </c>
      <c r="AH27" s="89" t="s">
        <v>363</v>
      </c>
      <c r="AI27" s="89"/>
      <c r="AJ27" s="89"/>
      <c r="AK27" s="89"/>
      <c r="AL27" s="459">
        <f t="shared" si="0"/>
        <v>0.004</v>
      </c>
      <c r="AM27" s="461">
        <f t="shared" si="1"/>
        <v>0.004</v>
      </c>
      <c r="AN27" s="456">
        <f t="shared" si="2"/>
        <v>0.004</v>
      </c>
      <c r="AO27" s="446"/>
    </row>
    <row r="28" spans="1:41" ht="12" customHeight="1">
      <c r="A28" s="513" t="s">
        <v>358</v>
      </c>
      <c r="B28" s="269" t="s">
        <v>35</v>
      </c>
      <c r="C28" s="53"/>
      <c r="D28" s="53">
        <v>0.0034</v>
      </c>
      <c r="E28" s="53">
        <v>0.01</v>
      </c>
      <c r="F28" s="353"/>
      <c r="G28" s="243"/>
      <c r="H28" s="243"/>
      <c r="I28" s="243"/>
      <c r="J28" s="457"/>
      <c r="K28" s="243"/>
      <c r="L28" s="93"/>
      <c r="M28" s="24"/>
      <c r="N28" s="458"/>
      <c r="O28" s="24"/>
      <c r="P28" s="24"/>
      <c r="Q28" s="24"/>
      <c r="R28" s="459"/>
      <c r="S28" s="269"/>
      <c r="T28" s="269"/>
      <c r="U28" s="456"/>
      <c r="V28" s="462"/>
      <c r="W28" s="269"/>
      <c r="X28" s="269"/>
      <c r="Y28" s="456"/>
      <c r="Z28" s="89"/>
      <c r="AA28" s="89"/>
      <c r="AB28" s="460"/>
      <c r="AC28" s="89"/>
      <c r="AD28" s="89" t="s">
        <v>147</v>
      </c>
      <c r="AE28" s="89" t="s">
        <v>147</v>
      </c>
      <c r="AF28" s="89" t="s">
        <v>147</v>
      </c>
      <c r="AG28" s="89" t="s">
        <v>147</v>
      </c>
      <c r="AH28" s="89">
        <v>0.001</v>
      </c>
      <c r="AI28" s="89"/>
      <c r="AJ28" s="89"/>
      <c r="AK28" s="89"/>
      <c r="AL28" s="459">
        <f t="shared" si="0"/>
        <v>0.001</v>
      </c>
      <c r="AM28" s="461">
        <f t="shared" si="1"/>
        <v>0.001</v>
      </c>
      <c r="AN28" s="456">
        <f t="shared" si="2"/>
        <v>0.001</v>
      </c>
      <c r="AO28" s="446"/>
    </row>
    <row r="29" spans="1:41" ht="12" customHeight="1">
      <c r="A29" s="512" t="s">
        <v>18</v>
      </c>
      <c r="B29" s="269" t="s">
        <v>35</v>
      </c>
      <c r="C29" s="53"/>
      <c r="D29" s="53"/>
      <c r="E29" s="53"/>
      <c r="F29" s="353"/>
      <c r="G29" s="243" t="s">
        <v>21</v>
      </c>
      <c r="H29" s="243" t="s">
        <v>21</v>
      </c>
      <c r="I29" s="243">
        <v>540</v>
      </c>
      <c r="J29" s="457" t="s">
        <v>21</v>
      </c>
      <c r="K29" s="243">
        <v>500</v>
      </c>
      <c r="L29" s="93">
        <v>440</v>
      </c>
      <c r="M29" s="24">
        <v>569</v>
      </c>
      <c r="N29" s="458">
        <v>591</v>
      </c>
      <c r="O29" s="24">
        <v>561</v>
      </c>
      <c r="P29" s="24">
        <v>650</v>
      </c>
      <c r="Q29" s="24">
        <v>596</v>
      </c>
      <c r="R29" s="459">
        <v>545</v>
      </c>
      <c r="S29" s="269">
        <v>469</v>
      </c>
      <c r="T29" s="269">
        <v>564</v>
      </c>
      <c r="U29" s="456">
        <v>571</v>
      </c>
      <c r="V29" s="459">
        <v>537</v>
      </c>
      <c r="W29" s="269">
        <v>217</v>
      </c>
      <c r="X29" s="269">
        <v>275</v>
      </c>
      <c r="Y29" s="456">
        <v>2.34</v>
      </c>
      <c r="Z29" s="89" t="s">
        <v>147</v>
      </c>
      <c r="AA29" s="89" t="s">
        <v>147</v>
      </c>
      <c r="AB29" s="460">
        <v>455</v>
      </c>
      <c r="AC29" s="89" t="s">
        <v>147</v>
      </c>
      <c r="AD29" s="89" t="s">
        <v>147</v>
      </c>
      <c r="AE29" s="89" t="s">
        <v>147</v>
      </c>
      <c r="AF29" s="89">
        <v>585</v>
      </c>
      <c r="AG29" s="89">
        <v>556</v>
      </c>
      <c r="AH29" s="89">
        <v>630</v>
      </c>
      <c r="AI29" s="89"/>
      <c r="AJ29" s="89"/>
      <c r="AK29" s="89"/>
      <c r="AL29" s="459">
        <f t="shared" si="0"/>
        <v>556</v>
      </c>
      <c r="AM29" s="461">
        <f t="shared" si="1"/>
        <v>590.3333333333334</v>
      </c>
      <c r="AN29" s="456">
        <f t="shared" si="2"/>
        <v>630</v>
      </c>
      <c r="AO29" s="446"/>
    </row>
    <row r="30" spans="1:43" ht="12" customHeight="1">
      <c r="A30" s="512" t="s">
        <v>9</v>
      </c>
      <c r="B30" s="269" t="s">
        <v>35</v>
      </c>
      <c r="C30" s="811"/>
      <c r="D30" s="53">
        <v>0.0006</v>
      </c>
      <c r="E30" s="53">
        <v>0.001</v>
      </c>
      <c r="F30" s="353">
        <f>E30*10</f>
        <v>0.01</v>
      </c>
      <c r="G30" s="243" t="s">
        <v>21</v>
      </c>
      <c r="H30" s="243" t="s">
        <v>21</v>
      </c>
      <c r="I30" s="243" t="s">
        <v>46</v>
      </c>
      <c r="J30" s="457" t="s">
        <v>21</v>
      </c>
      <c r="K30" s="243" t="s">
        <v>58</v>
      </c>
      <c r="L30" s="93">
        <v>0.0003</v>
      </c>
      <c r="M30" s="24" t="s">
        <v>63</v>
      </c>
      <c r="N30" s="458" t="s">
        <v>63</v>
      </c>
      <c r="O30" s="24" t="s">
        <v>63</v>
      </c>
      <c r="P30" s="24" t="s">
        <v>46</v>
      </c>
      <c r="Q30" s="24" t="s">
        <v>46</v>
      </c>
      <c r="R30" s="459" t="s">
        <v>46</v>
      </c>
      <c r="S30" s="269" t="s">
        <v>46</v>
      </c>
      <c r="T30" s="269" t="s">
        <v>46</v>
      </c>
      <c r="U30" s="456" t="s">
        <v>46</v>
      </c>
      <c r="V30" s="459" t="s">
        <v>46</v>
      </c>
      <c r="W30" s="269" t="s">
        <v>46</v>
      </c>
      <c r="X30" s="269" t="s">
        <v>46</v>
      </c>
      <c r="Y30" s="456" t="s">
        <v>46</v>
      </c>
      <c r="Z30" s="89" t="s">
        <v>147</v>
      </c>
      <c r="AA30" s="89" t="s">
        <v>147</v>
      </c>
      <c r="AB30" s="460" t="s">
        <v>46</v>
      </c>
      <c r="AC30" s="89" t="s">
        <v>147</v>
      </c>
      <c r="AD30" s="89" t="s">
        <v>147</v>
      </c>
      <c r="AE30" s="89" t="s">
        <v>147</v>
      </c>
      <c r="AF30" s="89" t="s">
        <v>46</v>
      </c>
      <c r="AG30" s="89" t="s">
        <v>46</v>
      </c>
      <c r="AH30" s="89" t="s">
        <v>368</v>
      </c>
      <c r="AI30" s="89"/>
      <c r="AJ30" s="89"/>
      <c r="AK30" s="89"/>
      <c r="AL30" s="459">
        <f t="shared" si="0"/>
        <v>0</v>
      </c>
      <c r="AM30" s="461" t="e">
        <f t="shared" si="1"/>
        <v>#DIV/0!</v>
      </c>
      <c r="AN30" s="456">
        <f t="shared" si="2"/>
        <v>0</v>
      </c>
      <c r="AO30" s="467"/>
      <c r="AP30" s="24"/>
      <c r="AQ30" s="24"/>
    </row>
    <row r="31" spans="1:43" ht="12" customHeight="1">
      <c r="A31" s="512" t="s">
        <v>359</v>
      </c>
      <c r="B31" s="269" t="s">
        <v>35</v>
      </c>
      <c r="C31" s="811"/>
      <c r="D31" s="53">
        <v>0.0006</v>
      </c>
      <c r="E31" s="53">
        <v>0.001</v>
      </c>
      <c r="F31" s="353"/>
      <c r="G31" s="243"/>
      <c r="H31" s="243"/>
      <c r="I31" s="243"/>
      <c r="J31" s="457"/>
      <c r="K31" s="243"/>
      <c r="L31" s="93"/>
      <c r="M31" s="24"/>
      <c r="N31" s="458"/>
      <c r="O31" s="24"/>
      <c r="P31" s="24"/>
      <c r="Q31" s="24"/>
      <c r="R31" s="459"/>
      <c r="S31" s="269"/>
      <c r="T31" s="269"/>
      <c r="U31" s="456"/>
      <c r="V31" s="459"/>
      <c r="W31" s="269"/>
      <c r="X31" s="269"/>
      <c r="Y31" s="456"/>
      <c r="Z31" s="89"/>
      <c r="AA31" s="89"/>
      <c r="AB31" s="460"/>
      <c r="AC31" s="89"/>
      <c r="AD31" s="89" t="s">
        <v>147</v>
      </c>
      <c r="AE31" s="89" t="s">
        <v>147</v>
      </c>
      <c r="AF31" s="89" t="s">
        <v>147</v>
      </c>
      <c r="AG31" s="89" t="s">
        <v>147</v>
      </c>
      <c r="AH31" s="89" t="s">
        <v>368</v>
      </c>
      <c r="AI31" s="89"/>
      <c r="AJ31" s="89"/>
      <c r="AK31" s="89"/>
      <c r="AL31" s="459">
        <f t="shared" si="0"/>
        <v>0</v>
      </c>
      <c r="AM31" s="461" t="e">
        <f t="shared" si="1"/>
        <v>#DIV/0!</v>
      </c>
      <c r="AN31" s="456">
        <f t="shared" si="2"/>
        <v>0</v>
      </c>
      <c r="AO31" s="467"/>
      <c r="AP31" s="24"/>
      <c r="AQ31" s="24"/>
    </row>
    <row r="32" spans="1:43" ht="12" customHeight="1">
      <c r="A32" s="513" t="s">
        <v>31</v>
      </c>
      <c r="B32" s="58" t="s">
        <v>35</v>
      </c>
      <c r="C32" s="53"/>
      <c r="D32" s="53">
        <v>0.7</v>
      </c>
      <c r="E32" s="53"/>
      <c r="F32" s="353"/>
      <c r="G32" s="93" t="s">
        <v>21</v>
      </c>
      <c r="H32" s="93" t="s">
        <v>21</v>
      </c>
      <c r="I32" s="93">
        <v>5.42</v>
      </c>
      <c r="J32" s="466" t="s">
        <v>21</v>
      </c>
      <c r="K32" s="243">
        <v>0.03</v>
      </c>
      <c r="L32" s="93" t="s">
        <v>61</v>
      </c>
      <c r="M32" s="24">
        <v>0.29</v>
      </c>
      <c r="N32" s="458">
        <v>0.14</v>
      </c>
      <c r="O32" s="24">
        <v>0.69</v>
      </c>
      <c r="P32" s="24">
        <v>0.26</v>
      </c>
      <c r="Q32" s="24" t="s">
        <v>28</v>
      </c>
      <c r="R32" s="459">
        <v>0.11</v>
      </c>
      <c r="S32" s="269">
        <v>0.12</v>
      </c>
      <c r="T32" s="269">
        <v>0.08</v>
      </c>
      <c r="U32" s="456">
        <v>0.14</v>
      </c>
      <c r="V32" s="459">
        <v>0.06</v>
      </c>
      <c r="W32" s="269" t="s">
        <v>28</v>
      </c>
      <c r="X32" s="269">
        <v>0.27</v>
      </c>
      <c r="Y32" s="456" t="s">
        <v>28</v>
      </c>
      <c r="Z32" s="89" t="s">
        <v>147</v>
      </c>
      <c r="AA32" s="89" t="s">
        <v>147</v>
      </c>
      <c r="AB32" s="460" t="s">
        <v>28</v>
      </c>
      <c r="AC32" s="89" t="s">
        <v>147</v>
      </c>
      <c r="AD32" s="89" t="s">
        <v>147</v>
      </c>
      <c r="AE32" s="89" t="s">
        <v>147</v>
      </c>
      <c r="AF32" s="89">
        <v>0.09</v>
      </c>
      <c r="AG32" s="89">
        <v>0.04</v>
      </c>
      <c r="AH32" s="89">
        <v>0.09</v>
      </c>
      <c r="AI32" s="89"/>
      <c r="AJ32" s="89"/>
      <c r="AK32" s="89"/>
      <c r="AL32" s="459">
        <f t="shared" si="0"/>
        <v>0.04</v>
      </c>
      <c r="AM32" s="461">
        <f t="shared" si="1"/>
        <v>0.07333333333333333</v>
      </c>
      <c r="AN32" s="456">
        <f t="shared" si="2"/>
        <v>0.09</v>
      </c>
      <c r="AO32" s="467"/>
      <c r="AP32" s="24"/>
      <c r="AQ32" s="24"/>
    </row>
    <row r="33" spans="1:41" ht="12.75" customHeight="1">
      <c r="A33" s="512" t="s">
        <v>23</v>
      </c>
      <c r="B33" s="269" t="s">
        <v>12</v>
      </c>
      <c r="C33" s="50"/>
      <c r="D33" s="50"/>
      <c r="E33" s="50"/>
      <c r="F33" s="456" t="s">
        <v>113</v>
      </c>
      <c r="G33" s="484" t="s">
        <v>21</v>
      </c>
      <c r="H33" s="484" t="s">
        <v>21</v>
      </c>
      <c r="I33" s="484">
        <v>7.38</v>
      </c>
      <c r="J33" s="354" t="s">
        <v>21</v>
      </c>
      <c r="K33" s="484">
        <v>6.56</v>
      </c>
      <c r="L33" s="435">
        <v>6.64</v>
      </c>
      <c r="M33" s="484">
        <v>6.9</v>
      </c>
      <c r="N33" s="485">
        <v>6.9</v>
      </c>
      <c r="O33" s="484">
        <v>6.9</v>
      </c>
      <c r="P33" s="484">
        <v>7</v>
      </c>
      <c r="Q33" s="484">
        <v>7.09</v>
      </c>
      <c r="R33" s="459">
        <v>7.1</v>
      </c>
      <c r="S33" s="269">
        <v>6.85</v>
      </c>
      <c r="T33" s="269">
        <v>7.24</v>
      </c>
      <c r="U33" s="456">
        <v>7.09</v>
      </c>
      <c r="V33" s="459">
        <v>7.09</v>
      </c>
      <c r="W33" s="269">
        <v>6.93</v>
      </c>
      <c r="X33" s="269">
        <v>7.16</v>
      </c>
      <c r="Y33" s="456">
        <v>7.06</v>
      </c>
      <c r="Z33" s="89" t="s">
        <v>147</v>
      </c>
      <c r="AA33" s="89" t="s">
        <v>147</v>
      </c>
      <c r="AB33" s="460">
        <v>7.02</v>
      </c>
      <c r="AC33" s="89" t="s">
        <v>147</v>
      </c>
      <c r="AD33" s="89" t="s">
        <v>147</v>
      </c>
      <c r="AE33" s="89" t="s">
        <v>147</v>
      </c>
      <c r="AF33" s="89">
        <v>7.62</v>
      </c>
      <c r="AG33" s="89">
        <v>7.54</v>
      </c>
      <c r="AH33" s="89">
        <v>7.65</v>
      </c>
      <c r="AI33" s="89"/>
      <c r="AJ33" s="89"/>
      <c r="AK33" s="89"/>
      <c r="AL33" s="459">
        <f t="shared" si="0"/>
        <v>7.54</v>
      </c>
      <c r="AM33" s="461">
        <f t="shared" si="1"/>
        <v>7.603333333333334</v>
      </c>
      <c r="AN33" s="456">
        <f t="shared" si="2"/>
        <v>7.65</v>
      </c>
      <c r="AO33" s="446"/>
    </row>
    <row r="34" spans="1:41" ht="12" customHeight="1">
      <c r="A34" s="513" t="s">
        <v>32</v>
      </c>
      <c r="B34" s="58" t="s">
        <v>35</v>
      </c>
      <c r="C34" s="53"/>
      <c r="D34" s="53"/>
      <c r="E34" s="53"/>
      <c r="F34" s="353"/>
      <c r="G34" s="93" t="s">
        <v>21</v>
      </c>
      <c r="H34" s="93" t="s">
        <v>21</v>
      </c>
      <c r="I34" s="93">
        <v>38</v>
      </c>
      <c r="J34" s="466" t="s">
        <v>21</v>
      </c>
      <c r="K34" s="243">
        <v>32</v>
      </c>
      <c r="L34" s="93">
        <v>31</v>
      </c>
      <c r="M34" s="24" t="s">
        <v>51</v>
      </c>
      <c r="N34" s="458">
        <v>50.5</v>
      </c>
      <c r="O34" s="24">
        <v>48.5</v>
      </c>
      <c r="P34" s="24">
        <v>53.6</v>
      </c>
      <c r="Q34" s="24">
        <v>29</v>
      </c>
      <c r="R34" s="459">
        <v>39.5</v>
      </c>
      <c r="S34" s="269">
        <v>29</v>
      </c>
      <c r="T34" s="269">
        <v>29</v>
      </c>
      <c r="U34" s="456">
        <v>31</v>
      </c>
      <c r="V34" s="459">
        <v>30</v>
      </c>
      <c r="W34" s="269">
        <v>17</v>
      </c>
      <c r="X34" s="269">
        <v>23</v>
      </c>
      <c r="Y34" s="456">
        <v>27</v>
      </c>
      <c r="Z34" s="89" t="s">
        <v>147</v>
      </c>
      <c r="AA34" s="89" t="s">
        <v>147</v>
      </c>
      <c r="AB34" s="460">
        <v>28</v>
      </c>
      <c r="AC34" s="89" t="s">
        <v>147</v>
      </c>
      <c r="AD34" s="89" t="s">
        <v>147</v>
      </c>
      <c r="AE34" s="89" t="s">
        <v>147</v>
      </c>
      <c r="AF34" s="89">
        <v>31</v>
      </c>
      <c r="AG34" s="89">
        <v>31</v>
      </c>
      <c r="AH34" s="89">
        <v>31</v>
      </c>
      <c r="AI34" s="89"/>
      <c r="AJ34" s="89"/>
      <c r="AK34" s="89"/>
      <c r="AL34" s="459">
        <f t="shared" si="0"/>
        <v>31</v>
      </c>
      <c r="AM34" s="461">
        <f t="shared" si="1"/>
        <v>31</v>
      </c>
      <c r="AN34" s="456">
        <f t="shared" si="2"/>
        <v>31</v>
      </c>
      <c r="AO34" s="446"/>
    </row>
    <row r="35" spans="1:41" ht="12" customHeight="1">
      <c r="A35" s="513" t="s">
        <v>123</v>
      </c>
      <c r="B35" s="58" t="s">
        <v>35</v>
      </c>
      <c r="C35" s="53"/>
      <c r="D35" s="53"/>
      <c r="E35" s="53" t="s">
        <v>118</v>
      </c>
      <c r="F35" s="353"/>
      <c r="G35" s="93" t="s">
        <v>21</v>
      </c>
      <c r="H35" s="93" t="s">
        <v>21</v>
      </c>
      <c r="I35" s="93">
        <v>1440</v>
      </c>
      <c r="J35" s="466" t="s">
        <v>21</v>
      </c>
      <c r="K35" s="243">
        <v>1300</v>
      </c>
      <c r="L35" s="93">
        <v>1100</v>
      </c>
      <c r="M35" s="24">
        <v>1360</v>
      </c>
      <c r="N35" s="458">
        <v>1340</v>
      </c>
      <c r="O35" s="24">
        <v>1240</v>
      </c>
      <c r="P35" s="24">
        <v>1470</v>
      </c>
      <c r="Q35" s="24">
        <v>1490</v>
      </c>
      <c r="R35" s="468">
        <v>1490</v>
      </c>
      <c r="S35" s="469">
        <v>1160</v>
      </c>
      <c r="T35" s="469">
        <v>1400</v>
      </c>
      <c r="U35" s="470">
        <v>1520</v>
      </c>
      <c r="V35" s="468">
        <v>1430</v>
      </c>
      <c r="W35" s="469">
        <v>648</v>
      </c>
      <c r="X35" s="469">
        <v>871</v>
      </c>
      <c r="Y35" s="470">
        <v>1430</v>
      </c>
      <c r="Z35" s="89" t="s">
        <v>147</v>
      </c>
      <c r="AA35" s="89" t="s">
        <v>147</v>
      </c>
      <c r="AB35" s="471">
        <v>1430</v>
      </c>
      <c r="AC35" s="89" t="s">
        <v>147</v>
      </c>
      <c r="AD35" s="89" t="s">
        <v>147</v>
      </c>
      <c r="AE35" s="89" t="s">
        <v>147</v>
      </c>
      <c r="AF35" s="370">
        <v>1670</v>
      </c>
      <c r="AG35" s="370">
        <v>1540</v>
      </c>
      <c r="AH35" s="370">
        <v>1700</v>
      </c>
      <c r="AI35" s="89"/>
      <c r="AJ35" s="89"/>
      <c r="AK35" s="89"/>
      <c r="AL35" s="459">
        <f t="shared" si="0"/>
        <v>1540</v>
      </c>
      <c r="AM35" s="461">
        <f t="shared" si="1"/>
        <v>1636.6666666666667</v>
      </c>
      <c r="AN35" s="456">
        <f t="shared" si="2"/>
        <v>1700</v>
      </c>
      <c r="AO35" s="446"/>
    </row>
    <row r="36" spans="1:41" ht="12" customHeight="1">
      <c r="A36" s="513" t="s">
        <v>380</v>
      </c>
      <c r="B36" s="58" t="s">
        <v>35</v>
      </c>
      <c r="C36" s="53"/>
      <c r="D36" s="53"/>
      <c r="E36" s="83" t="s">
        <v>119</v>
      </c>
      <c r="F36" s="353">
        <v>5000</v>
      </c>
      <c r="G36" s="93"/>
      <c r="H36" s="93"/>
      <c r="I36" s="93"/>
      <c r="J36" s="466"/>
      <c r="K36" s="243"/>
      <c r="L36" s="93"/>
      <c r="M36" s="24"/>
      <c r="N36" s="458"/>
      <c r="O36" s="24"/>
      <c r="P36" s="24"/>
      <c r="Q36" s="24"/>
      <c r="R36" s="468"/>
      <c r="S36" s="469"/>
      <c r="T36" s="469"/>
      <c r="U36" s="470"/>
      <c r="V36" s="468"/>
      <c r="W36" s="469"/>
      <c r="X36" s="469"/>
      <c r="Y36" s="470"/>
      <c r="Z36" s="89"/>
      <c r="AA36" s="89"/>
      <c r="AB36" s="471"/>
      <c r="AC36" s="89"/>
      <c r="AD36" s="89" t="s">
        <v>147</v>
      </c>
      <c r="AE36" s="89" t="s">
        <v>147</v>
      </c>
      <c r="AF36" s="89" t="s">
        <v>147</v>
      </c>
      <c r="AG36" s="89" t="s">
        <v>147</v>
      </c>
      <c r="AH36" s="370">
        <v>3500</v>
      </c>
      <c r="AI36" s="89"/>
      <c r="AJ36" s="89"/>
      <c r="AK36" s="89"/>
      <c r="AL36" s="459">
        <f t="shared" si="0"/>
        <v>3500</v>
      </c>
      <c r="AM36" s="461">
        <f t="shared" si="1"/>
        <v>3500</v>
      </c>
      <c r="AN36" s="456">
        <f t="shared" si="2"/>
        <v>3500</v>
      </c>
      <c r="AO36" s="446"/>
    </row>
    <row r="37" spans="1:41" ht="12" customHeight="1">
      <c r="A37" s="513" t="s">
        <v>22</v>
      </c>
      <c r="B37" s="58" t="s">
        <v>35</v>
      </c>
      <c r="C37" s="53"/>
      <c r="D37" s="53"/>
      <c r="E37" s="53"/>
      <c r="F37" s="353"/>
      <c r="G37" s="93" t="s">
        <v>21</v>
      </c>
      <c r="H37" s="93" t="s">
        <v>21</v>
      </c>
      <c r="I37" s="93">
        <v>4040</v>
      </c>
      <c r="J37" s="466" t="s">
        <v>21</v>
      </c>
      <c r="K37" s="243">
        <v>3900</v>
      </c>
      <c r="L37" s="93">
        <v>3700</v>
      </c>
      <c r="M37" s="24" t="s">
        <v>51</v>
      </c>
      <c r="N37" s="458">
        <v>3500</v>
      </c>
      <c r="O37" s="24">
        <v>3760</v>
      </c>
      <c r="P37" s="24">
        <v>3470</v>
      </c>
      <c r="Q37" s="24">
        <v>3510</v>
      </c>
      <c r="R37" s="468">
        <v>3720</v>
      </c>
      <c r="S37" s="469">
        <v>3410</v>
      </c>
      <c r="T37" s="469">
        <v>3640</v>
      </c>
      <c r="U37" s="470">
        <v>3550</v>
      </c>
      <c r="V37" s="468">
        <v>3540</v>
      </c>
      <c r="W37" s="469">
        <v>1400</v>
      </c>
      <c r="X37" s="469">
        <v>1660</v>
      </c>
      <c r="Y37" s="470">
        <v>3640</v>
      </c>
      <c r="Z37" s="89" t="s">
        <v>147</v>
      </c>
      <c r="AA37" s="89" t="s">
        <v>147</v>
      </c>
      <c r="AB37" s="471">
        <v>4460</v>
      </c>
      <c r="AC37" s="89" t="s">
        <v>147</v>
      </c>
      <c r="AD37" s="89" t="s">
        <v>147</v>
      </c>
      <c r="AE37" s="89" t="s">
        <v>147</v>
      </c>
      <c r="AF37" s="89">
        <v>4330</v>
      </c>
      <c r="AG37" s="89">
        <v>3180</v>
      </c>
      <c r="AH37" s="89">
        <v>9200</v>
      </c>
      <c r="AI37" s="89"/>
      <c r="AJ37" s="89"/>
      <c r="AK37" s="89"/>
      <c r="AL37" s="459">
        <f t="shared" si="0"/>
        <v>3180</v>
      </c>
      <c r="AM37" s="461">
        <f t="shared" si="1"/>
        <v>5570</v>
      </c>
      <c r="AN37" s="456">
        <f t="shared" si="2"/>
        <v>9200</v>
      </c>
      <c r="AO37" s="446"/>
    </row>
    <row r="38" spans="1:41" ht="12" customHeight="1">
      <c r="A38" s="513" t="s">
        <v>382</v>
      </c>
      <c r="B38" s="58" t="s">
        <v>35</v>
      </c>
      <c r="C38" s="53"/>
      <c r="D38" s="53">
        <v>0.3</v>
      </c>
      <c r="E38" s="53" t="s">
        <v>116</v>
      </c>
      <c r="F38" s="353"/>
      <c r="G38" s="93" t="s">
        <v>21</v>
      </c>
      <c r="H38" s="93" t="s">
        <v>21</v>
      </c>
      <c r="I38" s="93">
        <v>9440</v>
      </c>
      <c r="J38" s="466" t="s">
        <v>21</v>
      </c>
      <c r="K38" s="243">
        <v>7900</v>
      </c>
      <c r="L38" s="93">
        <v>7600</v>
      </c>
      <c r="M38" s="24">
        <v>8640</v>
      </c>
      <c r="N38" s="458">
        <v>9020</v>
      </c>
      <c r="O38" s="24">
        <v>8550</v>
      </c>
      <c r="P38" s="24">
        <v>9040</v>
      </c>
      <c r="Q38" s="24">
        <v>8730</v>
      </c>
      <c r="R38" s="459">
        <v>9140</v>
      </c>
      <c r="S38" s="269">
        <v>7970</v>
      </c>
      <c r="T38" s="269">
        <v>7750</v>
      </c>
      <c r="U38" s="456">
        <v>8480</v>
      </c>
      <c r="V38" s="459">
        <v>7930</v>
      </c>
      <c r="W38" s="269">
        <v>3720</v>
      </c>
      <c r="X38" s="269">
        <v>4150</v>
      </c>
      <c r="Y38" s="456">
        <v>8180</v>
      </c>
      <c r="Z38" s="89" t="s">
        <v>147</v>
      </c>
      <c r="AA38" s="89" t="s">
        <v>147</v>
      </c>
      <c r="AB38" s="460">
        <v>7580</v>
      </c>
      <c r="AC38" s="89" t="s">
        <v>147</v>
      </c>
      <c r="AD38" s="89" t="s">
        <v>147</v>
      </c>
      <c r="AE38" s="89" t="s">
        <v>147</v>
      </c>
      <c r="AF38" s="460">
        <v>0.06</v>
      </c>
      <c r="AG38" s="490">
        <v>7.88</v>
      </c>
      <c r="AH38" s="933">
        <v>5.7</v>
      </c>
      <c r="AI38" s="89"/>
      <c r="AJ38" s="89"/>
      <c r="AK38" s="89"/>
      <c r="AL38" s="459">
        <f t="shared" si="0"/>
        <v>0.06</v>
      </c>
      <c r="AM38" s="461">
        <f t="shared" si="1"/>
        <v>4.546666666666667</v>
      </c>
      <c r="AN38" s="456">
        <f t="shared" si="2"/>
        <v>7.88</v>
      </c>
      <c r="AO38" s="446"/>
    </row>
    <row r="39" spans="1:41" ht="12" customHeight="1">
      <c r="A39" s="513" t="s">
        <v>360</v>
      </c>
      <c r="B39" s="58" t="s">
        <v>35</v>
      </c>
      <c r="C39" s="53"/>
      <c r="D39" s="53">
        <v>0.3</v>
      </c>
      <c r="E39" s="53" t="s">
        <v>116</v>
      </c>
      <c r="F39" s="353"/>
      <c r="G39" s="93" t="s">
        <v>21</v>
      </c>
      <c r="H39" s="93" t="s">
        <v>21</v>
      </c>
      <c r="I39" s="93">
        <v>82.6</v>
      </c>
      <c r="J39" s="466" t="s">
        <v>21</v>
      </c>
      <c r="K39" s="243" t="s">
        <v>55</v>
      </c>
      <c r="L39" s="93">
        <v>0.06</v>
      </c>
      <c r="M39" s="24">
        <v>2.71</v>
      </c>
      <c r="N39" s="458">
        <v>3.27</v>
      </c>
      <c r="O39" s="24">
        <v>3.75</v>
      </c>
      <c r="P39" s="24">
        <v>3.16</v>
      </c>
      <c r="Q39" s="24">
        <v>1.31</v>
      </c>
      <c r="R39" s="487">
        <v>7.87</v>
      </c>
      <c r="S39" s="488">
        <v>5.64</v>
      </c>
      <c r="T39" s="488">
        <v>2.31</v>
      </c>
      <c r="U39" s="489">
        <v>6.88</v>
      </c>
      <c r="V39" s="487">
        <v>9.97</v>
      </c>
      <c r="W39" s="488">
        <v>4.72</v>
      </c>
      <c r="X39" s="488">
        <v>2.9</v>
      </c>
      <c r="Y39" s="489">
        <v>10.5</v>
      </c>
      <c r="Z39" s="89" t="s">
        <v>147</v>
      </c>
      <c r="AA39" s="89" t="s">
        <v>147</v>
      </c>
      <c r="AB39" s="490">
        <v>12.6</v>
      </c>
      <c r="AC39" s="89" t="s">
        <v>147</v>
      </c>
      <c r="AD39" s="89" t="s">
        <v>147</v>
      </c>
      <c r="AE39" s="89" t="s">
        <v>147</v>
      </c>
      <c r="AF39" s="89" t="s">
        <v>147</v>
      </c>
      <c r="AG39" s="89" t="s">
        <v>147</v>
      </c>
      <c r="AH39" s="933">
        <v>1.9</v>
      </c>
      <c r="AI39" s="89"/>
      <c r="AJ39" s="89"/>
      <c r="AK39" s="89"/>
      <c r="AL39" s="459">
        <f t="shared" si="0"/>
        <v>1.9</v>
      </c>
      <c r="AM39" s="461">
        <f t="shared" si="1"/>
        <v>1.9</v>
      </c>
      <c r="AN39" s="456">
        <f t="shared" si="2"/>
        <v>1.9</v>
      </c>
      <c r="AO39" s="446"/>
    </row>
    <row r="40" spans="1:41" ht="12" customHeight="1">
      <c r="A40" s="513" t="s">
        <v>383</v>
      </c>
      <c r="B40" s="58" t="s">
        <v>35</v>
      </c>
      <c r="C40" s="53"/>
      <c r="D40" s="53">
        <v>1.9</v>
      </c>
      <c r="E40" s="83" t="s">
        <v>117</v>
      </c>
      <c r="F40" s="353"/>
      <c r="G40" s="93"/>
      <c r="H40" s="93"/>
      <c r="I40" s="93"/>
      <c r="J40" s="466"/>
      <c r="K40" s="243"/>
      <c r="L40" s="93"/>
      <c r="M40" s="24"/>
      <c r="N40" s="458"/>
      <c r="O40" s="24"/>
      <c r="P40" s="24"/>
      <c r="Q40" s="24"/>
      <c r="R40" s="487"/>
      <c r="S40" s="488"/>
      <c r="T40" s="488"/>
      <c r="U40" s="489"/>
      <c r="V40" s="487"/>
      <c r="W40" s="488"/>
      <c r="X40" s="488"/>
      <c r="Y40" s="489"/>
      <c r="Z40" s="89"/>
      <c r="AA40" s="89"/>
      <c r="AB40" s="490"/>
      <c r="AC40" s="89"/>
      <c r="AD40" s="89" t="s">
        <v>147</v>
      </c>
      <c r="AE40" s="89" t="s">
        <v>147</v>
      </c>
      <c r="AF40" s="89" t="s">
        <v>147</v>
      </c>
      <c r="AG40" s="89" t="s">
        <v>147</v>
      </c>
      <c r="AH40" s="933">
        <v>3.4</v>
      </c>
      <c r="AI40" s="89"/>
      <c r="AJ40" s="89"/>
      <c r="AK40" s="89"/>
      <c r="AL40" s="459">
        <f t="shared" si="0"/>
        <v>3.4</v>
      </c>
      <c r="AM40" s="461">
        <f t="shared" si="1"/>
        <v>3.4</v>
      </c>
      <c r="AN40" s="456">
        <f t="shared" si="2"/>
        <v>3.4</v>
      </c>
      <c r="AO40" s="446"/>
    </row>
    <row r="41" spans="1:41" ht="12" customHeight="1">
      <c r="A41" s="513" t="s">
        <v>361</v>
      </c>
      <c r="B41" s="58" t="s">
        <v>35</v>
      </c>
      <c r="C41" s="53"/>
      <c r="D41" s="53">
        <v>1.9</v>
      </c>
      <c r="E41" s="83" t="s">
        <v>117</v>
      </c>
      <c r="F41" s="353">
        <v>5</v>
      </c>
      <c r="G41" s="93" t="s">
        <v>21</v>
      </c>
      <c r="H41" s="93" t="s">
        <v>21</v>
      </c>
      <c r="I41" s="93">
        <v>2.46</v>
      </c>
      <c r="J41" s="466" t="s">
        <v>21</v>
      </c>
      <c r="K41" s="243">
        <v>3.3</v>
      </c>
      <c r="L41" s="93">
        <v>7.4</v>
      </c>
      <c r="M41" s="24">
        <v>3.33</v>
      </c>
      <c r="N41" s="458">
        <v>4.51</v>
      </c>
      <c r="O41" s="24">
        <v>4.9</v>
      </c>
      <c r="P41" s="24">
        <v>6.01</v>
      </c>
      <c r="Q41" s="24">
        <v>3.51</v>
      </c>
      <c r="R41" s="487">
        <v>3.19</v>
      </c>
      <c r="S41" s="488">
        <v>4.36</v>
      </c>
      <c r="T41" s="488">
        <v>3.44</v>
      </c>
      <c r="U41" s="489">
        <v>3.95</v>
      </c>
      <c r="V41" s="487">
        <v>3.78</v>
      </c>
      <c r="W41" s="488">
        <v>2.1</v>
      </c>
      <c r="X41" s="488">
        <v>1.72</v>
      </c>
      <c r="Y41" s="489">
        <v>2.34</v>
      </c>
      <c r="Z41" s="89" t="s">
        <v>147</v>
      </c>
      <c r="AA41" s="89" t="s">
        <v>147</v>
      </c>
      <c r="AB41" s="490">
        <v>2.59</v>
      </c>
      <c r="AC41" s="89" t="s">
        <v>147</v>
      </c>
      <c r="AD41" s="89" t="s">
        <v>147</v>
      </c>
      <c r="AE41" s="89" t="s">
        <v>147</v>
      </c>
      <c r="AF41" s="933">
        <v>3.35</v>
      </c>
      <c r="AG41" s="933">
        <v>3.68</v>
      </c>
      <c r="AH41" s="933">
        <v>3</v>
      </c>
      <c r="AI41" s="89"/>
      <c r="AJ41" s="89"/>
      <c r="AK41" s="89"/>
      <c r="AL41" s="459">
        <f t="shared" si="0"/>
        <v>3</v>
      </c>
      <c r="AM41" s="461">
        <f t="shared" si="1"/>
        <v>3.3433333333333337</v>
      </c>
      <c r="AN41" s="456">
        <f t="shared" si="2"/>
        <v>3.68</v>
      </c>
      <c r="AO41" s="446"/>
    </row>
    <row r="42" spans="1:41" ht="12" customHeight="1">
      <c r="A42" s="513" t="s">
        <v>19</v>
      </c>
      <c r="B42" s="58" t="s">
        <v>35</v>
      </c>
      <c r="C42" s="53"/>
      <c r="D42" s="53"/>
      <c r="E42" s="53"/>
      <c r="F42" s="353"/>
      <c r="G42" s="93" t="s">
        <v>21</v>
      </c>
      <c r="H42" s="93" t="s">
        <v>21</v>
      </c>
      <c r="I42" s="93">
        <v>24</v>
      </c>
      <c r="J42" s="466" t="s">
        <v>21</v>
      </c>
      <c r="K42" s="243">
        <v>34</v>
      </c>
      <c r="L42" s="93">
        <v>25</v>
      </c>
      <c r="M42" s="24">
        <v>19.3</v>
      </c>
      <c r="N42" s="458">
        <v>23.4</v>
      </c>
      <c r="O42" s="24">
        <v>53.9</v>
      </c>
      <c r="P42" s="24">
        <v>45.6</v>
      </c>
      <c r="Q42" s="24">
        <v>93.6</v>
      </c>
      <c r="R42" s="459">
        <v>24.2</v>
      </c>
      <c r="S42" s="491" t="s">
        <v>110</v>
      </c>
      <c r="T42" s="269">
        <v>19.7</v>
      </c>
      <c r="U42" s="492" t="s">
        <v>110</v>
      </c>
      <c r="V42" s="493">
        <v>7.2</v>
      </c>
      <c r="W42" s="491">
        <v>14.9</v>
      </c>
      <c r="X42" s="491">
        <v>17</v>
      </c>
      <c r="Y42" s="492">
        <v>13</v>
      </c>
      <c r="Z42" s="89" t="s">
        <v>147</v>
      </c>
      <c r="AA42" s="89" t="s">
        <v>147</v>
      </c>
      <c r="AB42" s="494">
        <v>5.7</v>
      </c>
      <c r="AC42" s="89" t="s">
        <v>147</v>
      </c>
      <c r="AD42" s="89" t="s">
        <v>147</v>
      </c>
      <c r="AE42" s="89" t="s">
        <v>147</v>
      </c>
      <c r="AF42" s="89">
        <v>20</v>
      </c>
      <c r="AG42" s="89">
        <v>23</v>
      </c>
      <c r="AH42" s="89" t="s">
        <v>365</v>
      </c>
      <c r="AI42" s="89"/>
      <c r="AJ42" s="89"/>
      <c r="AK42" s="89"/>
      <c r="AL42" s="459">
        <f t="shared" si="0"/>
        <v>20</v>
      </c>
      <c r="AM42" s="461">
        <f t="shared" si="1"/>
        <v>21.5</v>
      </c>
      <c r="AN42" s="456">
        <f t="shared" si="2"/>
        <v>23</v>
      </c>
      <c r="AO42" s="446"/>
    </row>
    <row r="43" spans="1:41" ht="12" customHeight="1">
      <c r="A43" s="513" t="s">
        <v>277</v>
      </c>
      <c r="B43" s="58" t="s">
        <v>35</v>
      </c>
      <c r="C43" s="53"/>
      <c r="D43" s="53"/>
      <c r="E43" s="53"/>
      <c r="F43" s="353"/>
      <c r="G43" s="93" t="s">
        <v>21</v>
      </c>
      <c r="H43" s="93" t="s">
        <v>21</v>
      </c>
      <c r="I43" s="93" t="s">
        <v>29</v>
      </c>
      <c r="J43" s="466" t="s">
        <v>21</v>
      </c>
      <c r="K43" s="243" t="s">
        <v>20</v>
      </c>
      <c r="L43" s="93" t="s">
        <v>20</v>
      </c>
      <c r="M43" s="24" t="s">
        <v>52</v>
      </c>
      <c r="N43" s="458" t="s">
        <v>41</v>
      </c>
      <c r="O43" s="24" t="s">
        <v>41</v>
      </c>
      <c r="P43" s="24" t="s">
        <v>41</v>
      </c>
      <c r="Q43" s="24" t="s">
        <v>41</v>
      </c>
      <c r="R43" s="459">
        <v>7.75</v>
      </c>
      <c r="S43" s="269">
        <v>7.75</v>
      </c>
      <c r="T43" s="269">
        <v>7.75</v>
      </c>
      <c r="U43" s="456">
        <v>7.75</v>
      </c>
      <c r="V43" s="459">
        <v>7.75</v>
      </c>
      <c r="W43" s="269">
        <v>7.75</v>
      </c>
      <c r="X43" s="269">
        <v>7.75</v>
      </c>
      <c r="Y43" s="456">
        <v>7.75</v>
      </c>
      <c r="Z43" s="89" t="s">
        <v>147</v>
      </c>
      <c r="AA43" s="89" t="s">
        <v>147</v>
      </c>
      <c r="AB43" s="460" t="s">
        <v>41</v>
      </c>
      <c r="AC43" s="89" t="s">
        <v>147</v>
      </c>
      <c r="AD43" s="89" t="s">
        <v>147</v>
      </c>
      <c r="AE43" s="89" t="s">
        <v>147</v>
      </c>
      <c r="AF43" s="89" t="s">
        <v>41</v>
      </c>
      <c r="AG43" s="89" t="s">
        <v>41</v>
      </c>
      <c r="AH43" s="89" t="s">
        <v>25</v>
      </c>
      <c r="AI43" s="89"/>
      <c r="AJ43" s="89"/>
      <c r="AK43" s="89"/>
      <c r="AL43" s="459">
        <f t="shared" si="0"/>
        <v>0</v>
      </c>
      <c r="AM43" s="461" t="e">
        <f t="shared" si="1"/>
        <v>#DIV/0!</v>
      </c>
      <c r="AN43" s="456">
        <f t="shared" si="2"/>
        <v>0</v>
      </c>
      <c r="AO43" s="446"/>
    </row>
    <row r="44" spans="1:41" ht="12" customHeight="1">
      <c r="A44" s="495" t="s">
        <v>42</v>
      </c>
      <c r="B44" s="173"/>
      <c r="C44" s="13"/>
      <c r="D44" s="13"/>
      <c r="E44" s="13"/>
      <c r="F44" s="496"/>
      <c r="G44" s="237"/>
      <c r="H44" s="237"/>
      <c r="I44" s="237"/>
      <c r="J44" s="466"/>
      <c r="K44" s="243"/>
      <c r="L44" s="93"/>
      <c r="M44" s="24"/>
      <c r="N44" s="458"/>
      <c r="O44" s="24"/>
      <c r="P44" s="24"/>
      <c r="Q44" s="24"/>
      <c r="R44" s="467"/>
      <c r="S44" s="24"/>
      <c r="T44" s="24"/>
      <c r="U44" s="496"/>
      <c r="V44" s="24"/>
      <c r="W44" s="24"/>
      <c r="X44" s="24"/>
      <c r="Y44" s="24"/>
      <c r="Z44" s="24"/>
      <c r="AA44" s="24"/>
      <c r="AB44" s="24"/>
      <c r="AC44" s="24"/>
      <c r="AD44" s="24"/>
      <c r="AE44" s="89"/>
      <c r="AF44" s="24"/>
      <c r="AG44" s="24"/>
      <c r="AH44" s="24"/>
      <c r="AI44" s="24"/>
      <c r="AJ44" s="24"/>
      <c r="AK44" s="24"/>
      <c r="AL44" s="459"/>
      <c r="AM44" s="461"/>
      <c r="AN44" s="456"/>
      <c r="AO44" s="446"/>
    </row>
    <row r="45" spans="1:41" ht="12" customHeight="1">
      <c r="A45" s="515" t="s">
        <v>43</v>
      </c>
      <c r="B45" s="58" t="s">
        <v>275</v>
      </c>
      <c r="C45" s="50">
        <v>6000</v>
      </c>
      <c r="D45" s="50"/>
      <c r="E45" s="50"/>
      <c r="F45" s="456"/>
      <c r="G45" s="93" t="s">
        <v>21</v>
      </c>
      <c r="H45" s="93" t="s">
        <v>21</v>
      </c>
      <c r="I45" s="93">
        <v>120</v>
      </c>
      <c r="J45" s="466" t="s">
        <v>21</v>
      </c>
      <c r="K45" s="243" t="s">
        <v>54</v>
      </c>
      <c r="L45" s="93" t="s">
        <v>54</v>
      </c>
      <c r="M45" s="24" t="s">
        <v>39</v>
      </c>
      <c r="N45" s="458" t="s">
        <v>39</v>
      </c>
      <c r="O45" s="24" t="s">
        <v>39</v>
      </c>
      <c r="P45" s="24" t="s">
        <v>39</v>
      </c>
      <c r="Q45" s="24" t="s">
        <v>39</v>
      </c>
      <c r="R45" s="459" t="s">
        <v>39</v>
      </c>
      <c r="S45" s="269" t="s">
        <v>39</v>
      </c>
      <c r="T45" s="269" t="s">
        <v>39</v>
      </c>
      <c r="U45" s="456" t="s">
        <v>39</v>
      </c>
      <c r="V45" s="459" t="s">
        <v>39</v>
      </c>
      <c r="W45" s="269" t="s">
        <v>39</v>
      </c>
      <c r="X45" s="269" t="s">
        <v>39</v>
      </c>
      <c r="Y45" s="456" t="s">
        <v>39</v>
      </c>
      <c r="Z45" s="89" t="s">
        <v>147</v>
      </c>
      <c r="AA45" s="89" t="s">
        <v>147</v>
      </c>
      <c r="AB45" s="460" t="s">
        <v>39</v>
      </c>
      <c r="AC45" s="89" t="s">
        <v>147</v>
      </c>
      <c r="AD45" s="89" t="s">
        <v>147</v>
      </c>
      <c r="AE45" s="89" t="s">
        <v>147</v>
      </c>
      <c r="AF45" s="89" t="s">
        <v>39</v>
      </c>
      <c r="AG45" s="89" t="s">
        <v>39</v>
      </c>
      <c r="AH45" s="89" t="s">
        <v>39</v>
      </c>
      <c r="AI45" s="89"/>
      <c r="AJ45" s="89"/>
      <c r="AK45" s="89"/>
      <c r="AL45" s="459">
        <f t="shared" si="0"/>
        <v>0</v>
      </c>
      <c r="AM45" s="461" t="e">
        <f t="shared" si="1"/>
        <v>#DIV/0!</v>
      </c>
      <c r="AN45" s="456">
        <f t="shared" si="2"/>
        <v>0</v>
      </c>
      <c r="AO45" s="446"/>
    </row>
    <row r="46" spans="1:41" ht="12" customHeight="1">
      <c r="A46" s="516" t="s">
        <v>137</v>
      </c>
      <c r="B46" s="58" t="s">
        <v>275</v>
      </c>
      <c r="C46" s="50" t="s">
        <v>102</v>
      </c>
      <c r="D46" s="50"/>
      <c r="E46" s="50"/>
      <c r="F46" s="456"/>
      <c r="G46" s="243" t="s">
        <v>21</v>
      </c>
      <c r="H46" s="243" t="s">
        <v>21</v>
      </c>
      <c r="I46" s="243" t="s">
        <v>40</v>
      </c>
      <c r="J46" s="466" t="s">
        <v>21</v>
      </c>
      <c r="K46" s="243" t="s">
        <v>55</v>
      </c>
      <c r="L46" s="93" t="s">
        <v>55</v>
      </c>
      <c r="M46" s="24" t="s">
        <v>40</v>
      </c>
      <c r="N46" s="458" t="s">
        <v>40</v>
      </c>
      <c r="O46" s="24" t="s">
        <v>40</v>
      </c>
      <c r="P46" s="24" t="s">
        <v>40</v>
      </c>
      <c r="Q46" s="24" t="s">
        <v>40</v>
      </c>
      <c r="R46" s="459" t="s">
        <v>40</v>
      </c>
      <c r="S46" s="269" t="s">
        <v>40</v>
      </c>
      <c r="T46" s="269" t="s">
        <v>40</v>
      </c>
      <c r="U46" s="456" t="s">
        <v>40</v>
      </c>
      <c r="V46" s="459" t="s">
        <v>40</v>
      </c>
      <c r="W46" s="269" t="s">
        <v>40</v>
      </c>
      <c r="X46" s="269" t="s">
        <v>40</v>
      </c>
      <c r="Y46" s="456" t="s">
        <v>40</v>
      </c>
      <c r="Z46" s="89" t="s">
        <v>147</v>
      </c>
      <c r="AA46" s="89" t="s">
        <v>147</v>
      </c>
      <c r="AB46" s="460" t="s">
        <v>40</v>
      </c>
      <c r="AC46" s="89" t="s">
        <v>147</v>
      </c>
      <c r="AD46" s="89" t="s">
        <v>147</v>
      </c>
      <c r="AE46" s="89" t="s">
        <v>147</v>
      </c>
      <c r="AF46" s="89" t="s">
        <v>40</v>
      </c>
      <c r="AG46" s="89" t="s">
        <v>40</v>
      </c>
      <c r="AH46" s="89" t="s">
        <v>52</v>
      </c>
      <c r="AI46" s="89"/>
      <c r="AJ46" s="89"/>
      <c r="AK46" s="89"/>
      <c r="AL46" s="459">
        <f t="shared" si="0"/>
        <v>0</v>
      </c>
      <c r="AM46" s="461" t="e">
        <f t="shared" si="1"/>
        <v>#DIV/0!</v>
      </c>
      <c r="AN46" s="456">
        <f t="shared" si="2"/>
        <v>0</v>
      </c>
      <c r="AO46" s="446"/>
    </row>
    <row r="47" spans="1:41" ht="12" customHeight="1">
      <c r="A47" s="516" t="s">
        <v>138</v>
      </c>
      <c r="B47" s="58" t="s">
        <v>275</v>
      </c>
      <c r="C47" s="50"/>
      <c r="D47" s="50"/>
      <c r="E47" s="50"/>
      <c r="F47" s="456"/>
      <c r="G47" s="243" t="s">
        <v>21</v>
      </c>
      <c r="H47" s="243" t="s">
        <v>21</v>
      </c>
      <c r="I47" s="243" t="s">
        <v>40</v>
      </c>
      <c r="J47" s="466" t="s">
        <v>21</v>
      </c>
      <c r="K47" s="243" t="s">
        <v>36</v>
      </c>
      <c r="L47" s="93" t="s">
        <v>36</v>
      </c>
      <c r="M47" s="24" t="s">
        <v>40</v>
      </c>
      <c r="N47" s="458" t="s">
        <v>40</v>
      </c>
      <c r="O47" s="24" t="s">
        <v>40</v>
      </c>
      <c r="P47" s="24" t="s">
        <v>40</v>
      </c>
      <c r="Q47" s="24" t="s">
        <v>40</v>
      </c>
      <c r="R47" s="459" t="s">
        <v>40</v>
      </c>
      <c r="S47" s="269" t="s">
        <v>40</v>
      </c>
      <c r="T47" s="269" t="s">
        <v>40</v>
      </c>
      <c r="U47" s="456" t="s">
        <v>40</v>
      </c>
      <c r="V47" s="459" t="s">
        <v>40</v>
      </c>
      <c r="W47" s="269" t="s">
        <v>40</v>
      </c>
      <c r="X47" s="269" t="s">
        <v>40</v>
      </c>
      <c r="Y47" s="456" t="s">
        <v>40</v>
      </c>
      <c r="Z47" s="89" t="s">
        <v>147</v>
      </c>
      <c r="AA47" s="89" t="s">
        <v>147</v>
      </c>
      <c r="AB47" s="460" t="s">
        <v>40</v>
      </c>
      <c r="AC47" s="89" t="s">
        <v>147</v>
      </c>
      <c r="AD47" s="89" t="s">
        <v>147</v>
      </c>
      <c r="AE47" s="89" t="s">
        <v>147</v>
      </c>
      <c r="AF47" s="89" t="s">
        <v>40</v>
      </c>
      <c r="AG47" s="89" t="s">
        <v>40</v>
      </c>
      <c r="AH47" s="89" t="s">
        <v>40</v>
      </c>
      <c r="AI47" s="89"/>
      <c r="AJ47" s="89"/>
      <c r="AK47" s="89"/>
      <c r="AL47" s="459">
        <f t="shared" si="0"/>
        <v>0</v>
      </c>
      <c r="AM47" s="461" t="e">
        <f t="shared" si="1"/>
        <v>#DIV/0!</v>
      </c>
      <c r="AN47" s="456">
        <f t="shared" si="2"/>
        <v>0</v>
      </c>
      <c r="AO47" s="446"/>
    </row>
    <row r="48" spans="1:41" ht="12" customHeight="1">
      <c r="A48" s="516" t="s">
        <v>139</v>
      </c>
      <c r="B48" s="58" t="s">
        <v>275</v>
      </c>
      <c r="C48" s="50"/>
      <c r="D48" s="50"/>
      <c r="E48" s="50"/>
      <c r="F48" s="456"/>
      <c r="G48" s="243" t="s">
        <v>21</v>
      </c>
      <c r="H48" s="243" t="s">
        <v>21</v>
      </c>
      <c r="I48" s="243" t="s">
        <v>40</v>
      </c>
      <c r="J48" s="466" t="s">
        <v>21</v>
      </c>
      <c r="K48" s="243" t="s">
        <v>36</v>
      </c>
      <c r="L48" s="93" t="s">
        <v>36</v>
      </c>
      <c r="M48" s="24" t="s">
        <v>40</v>
      </c>
      <c r="N48" s="458" t="s">
        <v>40</v>
      </c>
      <c r="O48" s="24" t="s">
        <v>40</v>
      </c>
      <c r="P48" s="24" t="s">
        <v>40</v>
      </c>
      <c r="Q48" s="24" t="s">
        <v>40</v>
      </c>
      <c r="R48" s="459" t="s">
        <v>40</v>
      </c>
      <c r="S48" s="269" t="s">
        <v>40</v>
      </c>
      <c r="T48" s="269" t="s">
        <v>40</v>
      </c>
      <c r="U48" s="456" t="s">
        <v>40</v>
      </c>
      <c r="V48" s="459" t="s">
        <v>40</v>
      </c>
      <c r="W48" s="269" t="s">
        <v>40</v>
      </c>
      <c r="X48" s="269" t="s">
        <v>40</v>
      </c>
      <c r="Y48" s="456" t="s">
        <v>40</v>
      </c>
      <c r="Z48" s="89" t="s">
        <v>147</v>
      </c>
      <c r="AA48" s="89" t="s">
        <v>147</v>
      </c>
      <c r="AB48" s="460" t="s">
        <v>40</v>
      </c>
      <c r="AC48" s="89" t="s">
        <v>147</v>
      </c>
      <c r="AD48" s="89" t="s">
        <v>147</v>
      </c>
      <c r="AE48" s="89" t="s">
        <v>147</v>
      </c>
      <c r="AF48" s="89" t="s">
        <v>40</v>
      </c>
      <c r="AG48" s="89" t="s">
        <v>40</v>
      </c>
      <c r="AH48" s="89" t="s">
        <v>40</v>
      </c>
      <c r="AI48" s="89"/>
      <c r="AJ48" s="89"/>
      <c r="AK48" s="89"/>
      <c r="AL48" s="459">
        <f t="shared" si="0"/>
        <v>0</v>
      </c>
      <c r="AM48" s="461" t="e">
        <f t="shared" si="1"/>
        <v>#DIV/0!</v>
      </c>
      <c r="AN48" s="456">
        <f t="shared" si="2"/>
        <v>0</v>
      </c>
      <c r="AO48" s="446"/>
    </row>
    <row r="49" spans="1:41" ht="12" customHeight="1">
      <c r="A49" s="516" t="s">
        <v>278</v>
      </c>
      <c r="B49" s="58" t="s">
        <v>275</v>
      </c>
      <c r="C49" s="848"/>
      <c r="D49" s="848" t="s">
        <v>143</v>
      </c>
      <c r="E49" s="848"/>
      <c r="F49" s="456"/>
      <c r="G49" s="243"/>
      <c r="H49" s="243"/>
      <c r="I49" s="243"/>
      <c r="J49" s="466"/>
      <c r="K49" s="243"/>
      <c r="L49" s="93"/>
      <c r="M49" s="24"/>
      <c r="N49" s="458" t="s">
        <v>40</v>
      </c>
      <c r="O49" s="24" t="s">
        <v>40</v>
      </c>
      <c r="P49" s="24" t="s">
        <v>40</v>
      </c>
      <c r="Q49" s="24" t="s">
        <v>40</v>
      </c>
      <c r="R49" s="459">
        <v>160</v>
      </c>
      <c r="S49" s="269">
        <v>160</v>
      </c>
      <c r="T49" s="269">
        <v>160</v>
      </c>
      <c r="U49" s="456">
        <v>160</v>
      </c>
      <c r="V49" s="459">
        <v>160</v>
      </c>
      <c r="W49" s="269">
        <v>160</v>
      </c>
      <c r="X49" s="269">
        <v>160</v>
      </c>
      <c r="Y49" s="456">
        <v>160</v>
      </c>
      <c r="Z49" s="89" t="s">
        <v>147</v>
      </c>
      <c r="AA49" s="89" t="s">
        <v>147</v>
      </c>
      <c r="AB49" s="460" t="s">
        <v>40</v>
      </c>
      <c r="AC49" s="89" t="s">
        <v>147</v>
      </c>
      <c r="AD49" s="89" t="s">
        <v>147</v>
      </c>
      <c r="AE49" s="89" t="s">
        <v>147</v>
      </c>
      <c r="AF49" s="89" t="s">
        <v>40</v>
      </c>
      <c r="AG49" s="89" t="s">
        <v>40</v>
      </c>
      <c r="AH49" s="89" t="s">
        <v>40</v>
      </c>
      <c r="AI49" s="89"/>
      <c r="AJ49" s="89"/>
      <c r="AK49" s="89"/>
      <c r="AL49" s="459">
        <f t="shared" si="0"/>
        <v>0</v>
      </c>
      <c r="AM49" s="461" t="e">
        <f t="shared" si="1"/>
        <v>#DIV/0!</v>
      </c>
      <c r="AN49" s="456">
        <f t="shared" si="2"/>
        <v>0</v>
      </c>
      <c r="AO49" s="446"/>
    </row>
    <row r="50" spans="1:41" ht="12" customHeight="1">
      <c r="A50" s="513" t="s">
        <v>210</v>
      </c>
      <c r="B50" s="58" t="s">
        <v>35</v>
      </c>
      <c r="C50" s="53"/>
      <c r="D50" s="53">
        <v>0.32</v>
      </c>
      <c r="E50" s="53"/>
      <c r="F50" s="353"/>
      <c r="G50" s="93" t="s">
        <v>21</v>
      </c>
      <c r="H50" s="93" t="s">
        <v>21</v>
      </c>
      <c r="I50" s="93" t="s">
        <v>28</v>
      </c>
      <c r="J50" s="466" t="s">
        <v>21</v>
      </c>
      <c r="K50" s="243" t="s">
        <v>36</v>
      </c>
      <c r="L50" s="93">
        <v>0.19</v>
      </c>
      <c r="M50" s="24" t="s">
        <v>28</v>
      </c>
      <c r="N50" s="458" t="s">
        <v>28</v>
      </c>
      <c r="O50" s="24" t="s">
        <v>28</v>
      </c>
      <c r="P50" s="24" t="s">
        <v>28</v>
      </c>
      <c r="Q50" s="24" t="s">
        <v>28</v>
      </c>
      <c r="R50" s="459" t="s">
        <v>28</v>
      </c>
      <c r="S50" s="269" t="s">
        <v>28</v>
      </c>
      <c r="T50" s="269" t="s">
        <v>28</v>
      </c>
      <c r="U50" s="456" t="s">
        <v>28</v>
      </c>
      <c r="V50" s="459" t="s">
        <v>28</v>
      </c>
      <c r="W50" s="269" t="s">
        <v>28</v>
      </c>
      <c r="X50" s="269" t="s">
        <v>28</v>
      </c>
      <c r="Y50" s="456" t="s">
        <v>28</v>
      </c>
      <c r="Z50" s="89" t="s">
        <v>147</v>
      </c>
      <c r="AA50" s="89" t="s">
        <v>147</v>
      </c>
      <c r="AB50" s="460" t="s">
        <v>28</v>
      </c>
      <c r="AC50" s="89" t="s">
        <v>147</v>
      </c>
      <c r="AD50" s="89" t="s">
        <v>147</v>
      </c>
      <c r="AE50" s="89" t="s">
        <v>147</v>
      </c>
      <c r="AF50" s="89" t="s">
        <v>29</v>
      </c>
      <c r="AG50" s="89" t="s">
        <v>29</v>
      </c>
      <c r="AH50" s="89" t="s">
        <v>362</v>
      </c>
      <c r="AI50" s="89"/>
      <c r="AJ50" s="89"/>
      <c r="AK50" s="89"/>
      <c r="AL50" s="459">
        <f t="shared" si="0"/>
        <v>0</v>
      </c>
      <c r="AM50" s="461" t="e">
        <f t="shared" si="1"/>
        <v>#DIV/0!</v>
      </c>
      <c r="AN50" s="456">
        <f t="shared" si="2"/>
        <v>0</v>
      </c>
      <c r="AO50" s="446"/>
    </row>
    <row r="51" spans="1:41" ht="12" customHeight="1">
      <c r="A51" s="513" t="s">
        <v>425</v>
      </c>
      <c r="B51" s="269" t="s">
        <v>35</v>
      </c>
      <c r="C51" s="50"/>
      <c r="D51" s="50">
        <v>0.008</v>
      </c>
      <c r="E51" s="50" t="s">
        <v>120</v>
      </c>
      <c r="F51" s="456"/>
      <c r="G51" s="484" t="s">
        <v>21</v>
      </c>
      <c r="H51" s="484" t="s">
        <v>21</v>
      </c>
      <c r="I51" s="484">
        <v>0.205</v>
      </c>
      <c r="J51" s="354" t="s">
        <v>21</v>
      </c>
      <c r="K51" s="484">
        <v>0.044</v>
      </c>
      <c r="L51" s="435">
        <v>0.064</v>
      </c>
      <c r="M51" s="484">
        <v>0.042</v>
      </c>
      <c r="N51" s="485">
        <v>0.02</v>
      </c>
      <c r="O51" s="484">
        <v>0.186</v>
      </c>
      <c r="P51" s="484">
        <v>0.043</v>
      </c>
      <c r="Q51" s="484">
        <v>0.014</v>
      </c>
      <c r="R51" s="462">
        <v>0.018</v>
      </c>
      <c r="S51" s="463">
        <v>0.067</v>
      </c>
      <c r="T51" s="269">
        <v>0.007</v>
      </c>
      <c r="U51" s="464">
        <v>0.015</v>
      </c>
      <c r="V51" s="462">
        <v>0.03</v>
      </c>
      <c r="W51" s="463">
        <v>0.014</v>
      </c>
      <c r="X51" s="463">
        <v>0.017</v>
      </c>
      <c r="Y51" s="464">
        <v>0.036</v>
      </c>
      <c r="Z51" s="89" t="s">
        <v>147</v>
      </c>
      <c r="AA51" s="89" t="s">
        <v>147</v>
      </c>
      <c r="AB51" s="465">
        <v>0.006</v>
      </c>
      <c r="AC51" s="89" t="s">
        <v>147</v>
      </c>
      <c r="AD51" s="89" t="s">
        <v>147</v>
      </c>
      <c r="AE51" s="89" t="s">
        <v>147</v>
      </c>
      <c r="AF51" s="89">
        <v>0.006</v>
      </c>
      <c r="AG51" s="933">
        <v>0.021</v>
      </c>
      <c r="AH51" s="89" t="s">
        <v>367</v>
      </c>
      <c r="AI51" s="90"/>
      <c r="AJ51" s="90"/>
      <c r="AK51" s="90"/>
      <c r="AL51" s="459">
        <f t="shared" si="0"/>
        <v>0.006</v>
      </c>
      <c r="AM51" s="461">
        <f t="shared" si="1"/>
        <v>0.013500000000000002</v>
      </c>
      <c r="AN51" s="456">
        <f t="shared" si="2"/>
        <v>0.021</v>
      </c>
      <c r="AO51" s="446"/>
    </row>
    <row r="52" spans="1:41" ht="12" customHeight="1" thickBot="1">
      <c r="A52" s="865" t="s">
        <v>371</v>
      </c>
      <c r="B52" s="498" t="s">
        <v>35</v>
      </c>
      <c r="C52" s="837"/>
      <c r="D52" s="837">
        <v>0.008</v>
      </c>
      <c r="E52" s="837" t="s">
        <v>120</v>
      </c>
      <c r="F52" s="867"/>
      <c r="G52" s="243"/>
      <c r="H52" s="243"/>
      <c r="I52" s="243"/>
      <c r="J52" s="466"/>
      <c r="K52" s="243"/>
      <c r="L52" s="93"/>
      <c r="M52" s="24"/>
      <c r="N52" s="458"/>
      <c r="O52" s="24"/>
      <c r="P52" s="24"/>
      <c r="Q52" s="24"/>
      <c r="R52" s="868"/>
      <c r="S52" s="869"/>
      <c r="T52" s="866"/>
      <c r="U52" s="870"/>
      <c r="V52" s="868"/>
      <c r="W52" s="869"/>
      <c r="X52" s="869"/>
      <c r="Y52" s="870"/>
      <c r="Z52" s="435"/>
      <c r="AA52" s="435"/>
      <c r="AB52" s="871"/>
      <c r="AC52" s="435"/>
      <c r="AD52" s="872" t="s">
        <v>147</v>
      </c>
      <c r="AE52" s="173" t="s">
        <v>147</v>
      </c>
      <c r="AF52" s="173" t="s">
        <v>147</v>
      </c>
      <c r="AG52" s="872" t="s">
        <v>147</v>
      </c>
      <c r="AH52" s="500" t="s">
        <v>367</v>
      </c>
      <c r="AI52" s="90"/>
      <c r="AJ52" s="500"/>
      <c r="AK52" s="500"/>
      <c r="AL52" s="502">
        <f t="shared" si="0"/>
        <v>0</v>
      </c>
      <c r="AM52" s="503" t="e">
        <f t="shared" si="1"/>
        <v>#DIV/0!</v>
      </c>
      <c r="AN52" s="499">
        <f t="shared" si="2"/>
        <v>0</v>
      </c>
      <c r="AO52" s="446"/>
    </row>
    <row r="53" spans="1:40" ht="6" customHeight="1">
      <c r="A53" s="517"/>
      <c r="B53" s="24"/>
      <c r="C53" s="24"/>
      <c r="D53" s="24"/>
      <c r="E53" s="24"/>
      <c r="F53" s="24"/>
      <c r="G53" s="243"/>
      <c r="H53" s="243"/>
      <c r="J53" s="173"/>
      <c r="K53" s="243"/>
      <c r="L53" s="93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505"/>
      <c r="AF53" s="505"/>
      <c r="AG53" s="505"/>
      <c r="AH53" s="505"/>
      <c r="AI53" s="505"/>
      <c r="AJ53" s="24"/>
      <c r="AK53" s="24"/>
      <c r="AL53" s="506"/>
      <c r="AM53" s="507"/>
      <c r="AN53" s="943"/>
    </row>
    <row r="54" spans="1:42" ht="12.75">
      <c r="A54" s="518" t="s">
        <v>111</v>
      </c>
      <c r="G54" s="246"/>
      <c r="H54" s="246"/>
      <c r="I54" s="246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6"/>
      <c r="AM54" s="251"/>
      <c r="AO54" s="246"/>
      <c r="AP54" s="246"/>
    </row>
    <row r="55" spans="1:42" ht="12.75" hidden="1">
      <c r="A55" s="207" t="s">
        <v>49</v>
      </c>
      <c r="G55" s="246"/>
      <c r="H55" s="246"/>
      <c r="I55" s="246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6"/>
      <c r="AM55" s="251"/>
      <c r="AO55" s="246"/>
      <c r="AP55" s="246"/>
    </row>
    <row r="56" spans="1:42" ht="12.75">
      <c r="A56" s="519" t="s">
        <v>112</v>
      </c>
      <c r="G56" s="246"/>
      <c r="H56" s="246"/>
      <c r="I56" s="246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6"/>
      <c r="AM56" s="251"/>
      <c r="AO56" s="246"/>
      <c r="AP56" s="246"/>
    </row>
    <row r="57" spans="1:42" ht="14.25">
      <c r="A57" s="520" t="s">
        <v>279</v>
      </c>
      <c r="G57" s="246"/>
      <c r="H57" s="246"/>
      <c r="I57" s="246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6"/>
      <c r="AM57" s="251"/>
      <c r="AO57" s="246"/>
      <c r="AP57" s="246"/>
    </row>
    <row r="58" spans="1:42" ht="14.25">
      <c r="A58" s="521" t="s">
        <v>280</v>
      </c>
      <c r="G58" s="246"/>
      <c r="H58" s="246"/>
      <c r="I58" s="246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6"/>
      <c r="AM58" s="251"/>
      <c r="AO58" s="246"/>
      <c r="AP58" s="246"/>
    </row>
    <row r="59" spans="1:42" ht="14.25">
      <c r="A59" s="522" t="s">
        <v>281</v>
      </c>
      <c r="G59" s="246"/>
      <c r="H59" s="246"/>
      <c r="I59" s="246"/>
      <c r="K59" s="246"/>
      <c r="L59" s="246"/>
      <c r="AL59" s="246"/>
      <c r="AM59" s="251"/>
      <c r="AO59" s="246"/>
      <c r="AP59" s="246"/>
    </row>
    <row r="60" spans="1:42" ht="14.25">
      <c r="A60" s="522" t="s">
        <v>282</v>
      </c>
      <c r="G60" s="246"/>
      <c r="H60" s="246"/>
      <c r="I60" s="246"/>
      <c r="K60" s="246"/>
      <c r="L60" s="246"/>
      <c r="AL60" s="246"/>
      <c r="AM60" s="251"/>
      <c r="AO60" s="246"/>
      <c r="AP60" s="246"/>
    </row>
    <row r="61" spans="1:40" s="246" customFormat="1" ht="14.25">
      <c r="A61" s="523" t="s">
        <v>283</v>
      </c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8"/>
      <c r="T61" s="508"/>
      <c r="U61" s="508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508"/>
      <c r="AM61" s="508"/>
      <c r="AN61" s="508"/>
    </row>
    <row r="62" spans="1:40" s="246" customFormat="1" ht="12.75">
      <c r="A62" s="524" t="s">
        <v>103</v>
      </c>
      <c r="B62" s="509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509"/>
      <c r="AM62" s="509"/>
      <c r="AN62" s="509"/>
    </row>
    <row r="63" spans="1:42" ht="12" customHeight="1">
      <c r="A63" s="523" t="s">
        <v>140</v>
      </c>
      <c r="G63" s="246"/>
      <c r="H63" s="246"/>
      <c r="I63" s="246"/>
      <c r="K63" s="246"/>
      <c r="L63" s="246"/>
      <c r="AL63" s="246"/>
      <c r="AM63" s="251"/>
      <c r="AO63" s="246"/>
      <c r="AP63" s="246"/>
    </row>
    <row r="64" spans="1:42" ht="12.75">
      <c r="A64" s="207" t="s">
        <v>255</v>
      </c>
      <c r="G64" s="246"/>
      <c r="H64" s="246"/>
      <c r="I64" s="246"/>
      <c r="K64" s="246"/>
      <c r="L64" s="246"/>
      <c r="AL64" s="246"/>
      <c r="AM64" s="251"/>
      <c r="AO64" s="246"/>
      <c r="AP64" s="246"/>
    </row>
    <row r="65" spans="1:42" ht="12.75">
      <c r="A65" s="207" t="s">
        <v>284</v>
      </c>
      <c r="G65" s="246"/>
      <c r="H65" s="246"/>
      <c r="I65" s="246"/>
      <c r="K65" s="246"/>
      <c r="L65" s="246"/>
      <c r="AL65" s="246"/>
      <c r="AM65" s="251"/>
      <c r="AO65" s="246"/>
      <c r="AP65" s="246"/>
    </row>
    <row r="66" spans="1:37" ht="12.75">
      <c r="A66" s="207" t="s">
        <v>285</v>
      </c>
      <c r="O66" s="207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</row>
    <row r="67" spans="1:37" ht="12" customHeight="1">
      <c r="A67" s="208" t="s">
        <v>145</v>
      </c>
      <c r="O67" s="510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</row>
    <row r="68" spans="1:37" ht="12.75">
      <c r="A68" s="207" t="s">
        <v>146</v>
      </c>
      <c r="O68" s="510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</row>
    <row r="69" spans="1:37" ht="12.75">
      <c r="A69" s="208" t="s">
        <v>166</v>
      </c>
      <c r="O69" s="510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</row>
    <row r="70" spans="1:37" ht="12" customHeight="1">
      <c r="A70" s="11" t="s">
        <v>168</v>
      </c>
      <c r="B70" s="18"/>
      <c r="C70" s="18"/>
      <c r="O70" s="510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ht="12" customHeight="1"/>
    <row r="74" ht="12" customHeight="1"/>
    <row r="75" ht="12" customHeight="1"/>
    <row r="76" ht="12" customHeight="1"/>
    <row r="77" ht="12" customHeight="1"/>
    <row r="79" ht="12" customHeight="1"/>
    <row r="80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</sheetData>
  <sheetProtection/>
  <mergeCells count="22">
    <mergeCell ref="A1:AN1"/>
    <mergeCell ref="AM2:AM3"/>
    <mergeCell ref="F2:F3"/>
    <mergeCell ref="AC2:AC3"/>
    <mergeCell ref="AA2:AA3"/>
    <mergeCell ref="AN2:AN3"/>
    <mergeCell ref="A2:A3"/>
    <mergeCell ref="B2:B3"/>
    <mergeCell ref="G2:J2"/>
    <mergeCell ref="K2:M2"/>
    <mergeCell ref="E2:E3"/>
    <mergeCell ref="U2:U3"/>
    <mergeCell ref="Y2:Y3"/>
    <mergeCell ref="R2:R3"/>
    <mergeCell ref="S2:S3"/>
    <mergeCell ref="T2:T3"/>
    <mergeCell ref="AL2:AL3"/>
    <mergeCell ref="AB2:AB3"/>
    <mergeCell ref="Z2:Z3"/>
    <mergeCell ref="V2:V3"/>
    <mergeCell ref="X2:X3"/>
    <mergeCell ref="W2:W3"/>
  </mergeCells>
  <conditionalFormatting sqref="AN70:AN71 L70:L71 AN67 AN63 L63:N63 L67:N67 J70:J71 AL70:AL71 AL67 AL63 J37:J41 J44:J45 U6:Y11 AN53 L6:S11 L44:AD44 L53:AL53 L45:Y50 AB45:AB50 AF44:AK44 AB52 L52:Y52 L12:Y43 AB6:AB43">
    <cfRule type="cellIs" priority="19" dxfId="0" operator="lessThanOrEqual" stopIfTrue="1">
      <formula>#REF!</formula>
    </cfRule>
  </conditionalFormatting>
  <conditionalFormatting sqref="AP87:AP91 K79:L79 AM79:AN80 AP74:AP77 AP79 J34:J36 K6 K74:L77 AM74:AN77 K87:L91 AM87:AN91 AM6:AN52">
    <cfRule type="cellIs" priority="20" dxfId="0" operator="lessThanOrEqual" stopIfTrue="1">
      <formula>#REF!</formula>
    </cfRule>
  </conditionalFormatting>
  <conditionalFormatting sqref="AO15:AQ16">
    <cfRule type="cellIs" priority="17" dxfId="0" operator="lessThanOrEqual" stopIfTrue="1">
      <formula>#REF!</formula>
    </cfRule>
  </conditionalFormatting>
  <conditionalFormatting sqref="AO19:AQ20">
    <cfRule type="cellIs" priority="16" dxfId="0" operator="lessThanOrEqual" stopIfTrue="1">
      <formula>#REF!</formula>
    </cfRule>
  </conditionalFormatting>
  <conditionalFormatting sqref="AO30:AQ31">
    <cfRule type="cellIs" priority="15" dxfId="0" operator="lessThanOrEqual" stopIfTrue="1">
      <formula>#REF!</formula>
    </cfRule>
  </conditionalFormatting>
  <conditionalFormatting sqref="AO32:AQ32">
    <cfRule type="cellIs" priority="14" dxfId="0" operator="lessThanOrEqual" stopIfTrue="1">
      <formula>#REF!</formula>
    </cfRule>
  </conditionalFormatting>
  <conditionalFormatting sqref="T6:T11">
    <cfRule type="cellIs" priority="13" dxfId="0" operator="lessThanOrEqual" stopIfTrue="1">
      <formula>#REF!</formula>
    </cfRule>
  </conditionalFormatting>
  <conditionalFormatting sqref="U6:Y11 AB6:AB11">
    <cfRule type="cellIs" priority="12" dxfId="0" operator="lessThanOrEqual" stopIfTrue="1">
      <formula>#REF!</formula>
    </cfRule>
  </conditionalFormatting>
  <conditionalFormatting sqref="AB51 L51:Y51">
    <cfRule type="cellIs" priority="3" dxfId="0" operator="lessThanOrEqual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 scaleWithDoc="0" alignWithMargins="0">
    <oddHeader>&amp;LMonitoring Point 7 ( MW7 )&amp;CSINGLETON WASTE DEPOT - Groundwater Monitoring</oddHeader>
  </headerFooter>
  <colBreaks count="1" manualBreakCount="1">
    <brk id="40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162"/>
  <sheetViews>
    <sheetView zoomScale="90" zoomScaleNormal="90" zoomScaleSheetLayoutView="86" zoomScalePageLayoutView="0" workbookViewId="0" topLeftCell="A1">
      <pane xSplit="2" ySplit="3" topLeftCell="C4" activePane="bottomRight" state="frozen"/>
      <selection pane="topLeft" activeCell="E45" sqref="E45"/>
      <selection pane="topRight" activeCell="E45" sqref="E45"/>
      <selection pane="bottomLeft" activeCell="E45" sqref="E45"/>
      <selection pane="bottomRight" activeCell="A1" sqref="A1:AN1"/>
    </sheetView>
  </sheetViews>
  <sheetFormatPr defaultColWidth="8.88671875" defaultRowHeight="15"/>
  <cols>
    <col min="1" max="1" width="28.6640625" style="208" customWidth="1"/>
    <col min="2" max="2" width="5.10546875" style="245" customWidth="1"/>
    <col min="3" max="3" width="10.21484375" style="245" customWidth="1"/>
    <col min="4" max="4" width="8.21484375" style="245" customWidth="1"/>
    <col min="5" max="5" width="11.5546875" style="245" customWidth="1"/>
    <col min="6" max="6" width="13.21484375" style="245" bestFit="1" customWidth="1"/>
    <col min="7" max="7" width="7.6640625" style="245" hidden="1" customWidth="1"/>
    <col min="8" max="9" width="7.21484375" style="245" hidden="1" customWidth="1"/>
    <col min="10" max="10" width="8.10546875" style="24" hidden="1" customWidth="1"/>
    <col min="11" max="12" width="7.3359375" style="245" hidden="1" customWidth="1"/>
    <col min="13" max="17" width="7.88671875" style="246" hidden="1" customWidth="1"/>
    <col min="18" max="24" width="9.77734375" style="246" hidden="1" customWidth="1"/>
    <col min="25" max="25" width="0.10546875" style="246" hidden="1" customWidth="1"/>
    <col min="26" max="29" width="9.77734375" style="246" hidden="1" customWidth="1"/>
    <col min="30" max="37" width="9.77734375" style="246" customWidth="1"/>
    <col min="38" max="38" width="8.77734375" style="245" customWidth="1"/>
    <col min="39" max="39" width="8.77734375" style="247" customWidth="1"/>
    <col min="40" max="40" width="8.77734375" style="245" customWidth="1"/>
    <col min="41" max="16384" width="8.88671875" style="245" customWidth="1"/>
  </cols>
  <sheetData>
    <row r="1" spans="1:40" ht="25.5" customHeight="1" thickBot="1">
      <c r="A1" s="1059" t="s">
        <v>227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9"/>
      <c r="AG1" s="1059"/>
      <c r="AH1" s="1059"/>
      <c r="AI1" s="1059"/>
      <c r="AJ1" s="1059"/>
      <c r="AK1" s="1059"/>
      <c r="AL1" s="1059"/>
      <c r="AM1" s="1059"/>
      <c r="AN1" s="1059"/>
    </row>
    <row r="2" spans="1:41" s="239" customFormat="1" ht="53.25" thickBot="1">
      <c r="A2" s="1015" t="s">
        <v>13</v>
      </c>
      <c r="B2" s="983" t="s">
        <v>11</v>
      </c>
      <c r="C2" s="574" t="s">
        <v>258</v>
      </c>
      <c r="D2" s="575" t="s">
        <v>259</v>
      </c>
      <c r="E2" s="1035" t="s">
        <v>260</v>
      </c>
      <c r="F2" s="1086" t="s">
        <v>261</v>
      </c>
      <c r="G2" s="1044" t="s">
        <v>15</v>
      </c>
      <c r="H2" s="1044"/>
      <c r="I2" s="1044"/>
      <c r="J2" s="1044"/>
      <c r="K2" s="1028" t="s">
        <v>15</v>
      </c>
      <c r="L2" s="1028"/>
      <c r="M2" s="1028"/>
      <c r="N2" s="370"/>
      <c r="O2" s="370"/>
      <c r="P2" s="370"/>
      <c r="Q2" s="370"/>
      <c r="R2" s="1093">
        <v>42718</v>
      </c>
      <c r="S2" s="1095">
        <v>42816</v>
      </c>
      <c r="T2" s="1095">
        <v>42901</v>
      </c>
      <c r="U2" s="1090">
        <v>43024</v>
      </c>
      <c r="V2" s="532" t="s">
        <v>286</v>
      </c>
      <c r="W2" s="531" t="s">
        <v>287</v>
      </c>
      <c r="X2" s="543" t="s">
        <v>288</v>
      </c>
      <c r="Y2" s="422">
        <v>43355</v>
      </c>
      <c r="Z2" s="423">
        <v>43435</v>
      </c>
      <c r="AA2" s="424">
        <v>43525</v>
      </c>
      <c r="AB2" s="424">
        <v>43636</v>
      </c>
      <c r="AC2" s="425">
        <v>43709</v>
      </c>
      <c r="AD2" s="426" t="s">
        <v>242</v>
      </c>
      <c r="AE2" s="531" t="s">
        <v>243</v>
      </c>
      <c r="AF2" s="532" t="s">
        <v>309</v>
      </c>
      <c r="AG2" s="532" t="s">
        <v>326</v>
      </c>
      <c r="AH2" s="532" t="s">
        <v>350</v>
      </c>
      <c r="AI2" s="532" t="s">
        <v>245</v>
      </c>
      <c r="AJ2" s="427" t="s">
        <v>246</v>
      </c>
      <c r="AK2" s="532" t="s">
        <v>247</v>
      </c>
      <c r="AL2" s="1063" t="s">
        <v>107</v>
      </c>
      <c r="AM2" s="1088" t="s">
        <v>109</v>
      </c>
      <c r="AN2" s="1031" t="s">
        <v>108</v>
      </c>
      <c r="AO2" s="566"/>
    </row>
    <row r="3" spans="1:41" s="239" customFormat="1" ht="55.5" customHeight="1" thickBot="1">
      <c r="A3" s="1092"/>
      <c r="B3" s="984"/>
      <c r="C3" s="576" t="s">
        <v>101</v>
      </c>
      <c r="D3" s="529">
        <v>0.95</v>
      </c>
      <c r="E3" s="1036"/>
      <c r="F3" s="1087"/>
      <c r="G3" s="430">
        <v>41817</v>
      </c>
      <c r="H3" s="430">
        <v>41844</v>
      </c>
      <c r="I3" s="430">
        <v>41905</v>
      </c>
      <c r="J3" s="544">
        <v>41922</v>
      </c>
      <c r="K3" s="545">
        <v>42145</v>
      </c>
      <c r="L3" s="546">
        <v>42179</v>
      </c>
      <c r="M3" s="547">
        <v>42271</v>
      </c>
      <c r="N3" s="545">
        <v>42341</v>
      </c>
      <c r="O3" s="431">
        <v>42453</v>
      </c>
      <c r="P3" s="431">
        <v>42537</v>
      </c>
      <c r="Q3" s="547">
        <v>42628</v>
      </c>
      <c r="R3" s="1094"/>
      <c r="S3" s="1096"/>
      <c r="T3" s="1096"/>
      <c r="U3" s="1091"/>
      <c r="V3" s="536" t="s">
        <v>241</v>
      </c>
      <c r="W3" s="532" t="s">
        <v>241</v>
      </c>
      <c r="X3" s="532" t="s">
        <v>241</v>
      </c>
      <c r="Y3" s="548" t="s">
        <v>241</v>
      </c>
      <c r="Z3" s="548" t="s">
        <v>241</v>
      </c>
      <c r="AA3" s="548" t="s">
        <v>241</v>
      </c>
      <c r="AB3" s="548" t="s">
        <v>241</v>
      </c>
      <c r="AC3" s="548" t="s">
        <v>241</v>
      </c>
      <c r="AD3" s="536" t="s">
        <v>298</v>
      </c>
      <c r="AE3" s="532" t="s">
        <v>303</v>
      </c>
      <c r="AF3" s="532" t="s">
        <v>312</v>
      </c>
      <c r="AG3" s="548" t="s">
        <v>328</v>
      </c>
      <c r="AH3" s="548" t="s">
        <v>349</v>
      </c>
      <c r="AI3" s="532" t="s">
        <v>241</v>
      </c>
      <c r="AJ3" s="532" t="s">
        <v>241</v>
      </c>
      <c r="AK3" s="532" t="s">
        <v>241</v>
      </c>
      <c r="AL3" s="1064"/>
      <c r="AM3" s="1089"/>
      <c r="AN3" s="1032"/>
      <c r="AO3" s="566"/>
    </row>
    <row r="4" spans="1:41" ht="12" customHeight="1" hidden="1">
      <c r="A4" s="569"/>
      <c r="B4" s="549"/>
      <c r="C4" s="436" t="s">
        <v>100</v>
      </c>
      <c r="D4" s="528">
        <v>0.95</v>
      </c>
      <c r="E4" s="375"/>
      <c r="F4" s="571"/>
      <c r="G4" s="550"/>
      <c r="H4" s="550"/>
      <c r="I4" s="550"/>
      <c r="J4" s="551"/>
      <c r="K4" s="552"/>
      <c r="L4" s="553"/>
      <c r="M4" s="554"/>
      <c r="N4" s="555" t="s">
        <v>70</v>
      </c>
      <c r="O4" s="556" t="s">
        <v>69</v>
      </c>
      <c r="P4" s="556" t="s">
        <v>68</v>
      </c>
      <c r="Q4" s="556" t="s">
        <v>67</v>
      </c>
      <c r="R4" s="557" t="s">
        <v>72</v>
      </c>
      <c r="S4" s="556" t="s">
        <v>79</v>
      </c>
      <c r="T4" s="441" t="s">
        <v>89</v>
      </c>
      <c r="U4" s="443" t="s">
        <v>95</v>
      </c>
      <c r="V4" s="534"/>
      <c r="W4" s="441"/>
      <c r="X4" s="441"/>
      <c r="Y4" s="441"/>
      <c r="Z4" s="441"/>
      <c r="AA4" s="441"/>
      <c r="AB4" s="441"/>
      <c r="AC4" s="441"/>
      <c r="AD4" s="534"/>
      <c r="AE4" s="441"/>
      <c r="AF4" s="441"/>
      <c r="AG4" s="534"/>
      <c r="AH4" s="534"/>
      <c r="AI4" s="441"/>
      <c r="AJ4" s="441"/>
      <c r="AK4" s="441"/>
      <c r="AL4" s="538"/>
      <c r="AM4" s="567"/>
      <c r="AN4" s="445"/>
      <c r="AO4" s="446"/>
    </row>
    <row r="5" spans="1:41" ht="6.75" customHeight="1">
      <c r="A5" s="570"/>
      <c r="B5" s="460"/>
      <c r="C5" s="447"/>
      <c r="D5" s="529"/>
      <c r="E5" s="246"/>
      <c r="F5" s="572"/>
      <c r="G5" s="449"/>
      <c r="H5" s="449"/>
      <c r="I5" s="450"/>
      <c r="J5" s="558"/>
      <c r="K5" s="449"/>
      <c r="L5" s="93"/>
      <c r="M5" s="451"/>
      <c r="N5" s="452"/>
      <c r="O5" s="451"/>
      <c r="P5" s="451"/>
      <c r="Q5" s="451"/>
      <c r="R5" s="559"/>
      <c r="S5" s="451"/>
      <c r="T5" s="451"/>
      <c r="U5" s="453"/>
      <c r="V5" s="573"/>
      <c r="W5" s="451"/>
      <c r="X5" s="451"/>
      <c r="Y5" s="451"/>
      <c r="Z5" s="451"/>
      <c r="AA5" s="451"/>
      <c r="AB5" s="451"/>
      <c r="AC5" s="451"/>
      <c r="AD5" s="535"/>
      <c r="AE5" s="451"/>
      <c r="AF5" s="451"/>
      <c r="AG5" s="535"/>
      <c r="AH5" s="535"/>
      <c r="AI5" s="451"/>
      <c r="AJ5" s="451"/>
      <c r="AK5" s="451"/>
      <c r="AL5" s="539"/>
      <c r="AM5" s="568"/>
      <c r="AN5" s="455"/>
      <c r="AO5" s="446"/>
    </row>
    <row r="6" spans="1:43" s="122" customFormat="1" ht="12">
      <c r="A6" s="361" t="s">
        <v>374</v>
      </c>
      <c r="B6" s="50" t="s">
        <v>35</v>
      </c>
      <c r="C6" s="50"/>
      <c r="D6" s="50"/>
      <c r="E6" s="50"/>
      <c r="F6" s="68"/>
      <c r="G6" s="8" t="s">
        <v>21</v>
      </c>
      <c r="H6" s="8" t="s">
        <v>21</v>
      </c>
      <c r="I6" s="8">
        <v>1120</v>
      </c>
      <c r="J6" s="16" t="s">
        <v>21</v>
      </c>
      <c r="K6" s="4">
        <v>1000</v>
      </c>
      <c r="L6" s="8">
        <v>720</v>
      </c>
      <c r="M6" s="13">
        <v>700</v>
      </c>
      <c r="N6" s="22">
        <v>760</v>
      </c>
      <c r="O6" s="13">
        <v>720</v>
      </c>
      <c r="P6" s="13">
        <v>398</v>
      </c>
      <c r="Q6" s="13">
        <v>810</v>
      </c>
      <c r="R6" s="67">
        <v>588</v>
      </c>
      <c r="S6" s="50">
        <v>700</v>
      </c>
      <c r="T6" s="50">
        <v>620</v>
      </c>
      <c r="U6" s="68">
        <v>650</v>
      </c>
      <c r="V6" s="67">
        <v>740</v>
      </c>
      <c r="W6" s="50">
        <v>720</v>
      </c>
      <c r="X6" s="50">
        <v>680</v>
      </c>
      <c r="Y6" s="68">
        <v>700</v>
      </c>
      <c r="Z6" s="215" t="s">
        <v>147</v>
      </c>
      <c r="AA6" s="215" t="s">
        <v>147</v>
      </c>
      <c r="AB6" s="147" t="s">
        <v>25</v>
      </c>
      <c r="AC6" s="215" t="s">
        <v>147</v>
      </c>
      <c r="AD6" s="215" t="s">
        <v>147</v>
      </c>
      <c r="AE6" s="215" t="s">
        <v>147</v>
      </c>
      <c r="AF6" s="215">
        <v>688</v>
      </c>
      <c r="AG6" s="215">
        <v>705</v>
      </c>
      <c r="AH6" s="215">
        <v>810</v>
      </c>
      <c r="AI6" s="215"/>
      <c r="AJ6" s="215"/>
      <c r="AK6" s="215"/>
      <c r="AL6" s="67">
        <f>MIN(V6:Y6)</f>
        <v>680</v>
      </c>
      <c r="AM6" s="51">
        <f>(AF6+AG6)/2</f>
        <v>696.5</v>
      </c>
      <c r="AN6" s="68">
        <f aca="true" t="shared" si="0" ref="AN6:AN14">MAX(V6:Y6)</f>
        <v>740</v>
      </c>
      <c r="AO6" s="194"/>
      <c r="AP6" s="858"/>
      <c r="AQ6" s="859"/>
    </row>
    <row r="7" spans="1:43" s="122" customFormat="1" ht="12" customHeight="1">
      <c r="A7" s="361" t="s">
        <v>16</v>
      </c>
      <c r="B7" s="50" t="s">
        <v>35</v>
      </c>
      <c r="C7" s="50"/>
      <c r="D7" s="50">
        <v>0.055</v>
      </c>
      <c r="E7" s="50"/>
      <c r="F7" s="68"/>
      <c r="G7" s="8" t="s">
        <v>21</v>
      </c>
      <c r="H7" s="8" t="s">
        <v>21</v>
      </c>
      <c r="I7" s="8">
        <v>9.17</v>
      </c>
      <c r="J7" s="16" t="s">
        <v>21</v>
      </c>
      <c r="K7" s="4" t="s">
        <v>33</v>
      </c>
      <c r="L7" s="8" t="s">
        <v>33</v>
      </c>
      <c r="M7" s="13">
        <v>0.588</v>
      </c>
      <c r="N7" s="22">
        <v>0.709</v>
      </c>
      <c r="O7" s="13">
        <v>0.312</v>
      </c>
      <c r="P7" s="13">
        <v>0.98</v>
      </c>
      <c r="Q7" s="13">
        <v>0.07</v>
      </c>
      <c r="R7" s="67">
        <v>0.04</v>
      </c>
      <c r="S7" s="80">
        <v>0.08</v>
      </c>
      <c r="T7" s="80">
        <v>0.08</v>
      </c>
      <c r="U7" s="78">
        <v>0.06</v>
      </c>
      <c r="V7" s="79">
        <v>0.1</v>
      </c>
      <c r="W7" s="80">
        <v>0.06</v>
      </c>
      <c r="X7" s="80">
        <v>0.11</v>
      </c>
      <c r="Y7" s="78">
        <v>0.1</v>
      </c>
      <c r="Z7" s="215" t="s">
        <v>147</v>
      </c>
      <c r="AA7" s="215" t="s">
        <v>147</v>
      </c>
      <c r="AB7" s="282">
        <v>0.04</v>
      </c>
      <c r="AC7" s="215" t="s">
        <v>147</v>
      </c>
      <c r="AD7" s="215" t="s">
        <v>147</v>
      </c>
      <c r="AE7" s="215" t="s">
        <v>147</v>
      </c>
      <c r="AF7" s="215">
        <v>0.31</v>
      </c>
      <c r="AG7" s="275">
        <v>1.18</v>
      </c>
      <c r="AH7" s="215" t="s">
        <v>362</v>
      </c>
      <c r="AI7" s="215"/>
      <c r="AJ7" s="215"/>
      <c r="AK7" s="215"/>
      <c r="AL7" s="79">
        <f>MIN(V7:Y7)</f>
        <v>0.06</v>
      </c>
      <c r="AM7" s="51">
        <f aca="true" t="shared" si="1" ref="AM7:AM50">(AF7+AG7)/2</f>
        <v>0.745</v>
      </c>
      <c r="AN7" s="78">
        <f t="shared" si="0"/>
        <v>0.11</v>
      </c>
      <c r="AO7" s="194"/>
      <c r="AP7" s="858"/>
      <c r="AQ7" s="859"/>
    </row>
    <row r="8" spans="1:43" s="122" customFormat="1" ht="12" customHeight="1">
      <c r="A8" s="361" t="s">
        <v>370</v>
      </c>
      <c r="B8" s="50" t="s">
        <v>35</v>
      </c>
      <c r="C8" s="50"/>
      <c r="D8" s="50">
        <v>0.055</v>
      </c>
      <c r="E8" s="50"/>
      <c r="F8" s="68"/>
      <c r="G8" s="8"/>
      <c r="H8" s="8"/>
      <c r="I8" s="8"/>
      <c r="J8" s="16"/>
      <c r="K8" s="4"/>
      <c r="L8" s="8"/>
      <c r="M8" s="13"/>
      <c r="N8" s="22"/>
      <c r="O8" s="13"/>
      <c r="P8" s="13"/>
      <c r="Q8" s="13"/>
      <c r="R8" s="67"/>
      <c r="S8" s="80"/>
      <c r="T8" s="80"/>
      <c r="U8" s="78"/>
      <c r="V8" s="79"/>
      <c r="W8" s="80"/>
      <c r="X8" s="80"/>
      <c r="Y8" s="78"/>
      <c r="Z8" s="215"/>
      <c r="AA8" s="215"/>
      <c r="AB8" s="282"/>
      <c r="AC8" s="215"/>
      <c r="AD8" s="215" t="s">
        <v>147</v>
      </c>
      <c r="AE8" s="215" t="s">
        <v>147</v>
      </c>
      <c r="AF8" s="215" t="s">
        <v>147</v>
      </c>
      <c r="AG8" s="215" t="s">
        <v>147</v>
      </c>
      <c r="AH8" s="215" t="s">
        <v>362</v>
      </c>
      <c r="AI8" s="215"/>
      <c r="AJ8" s="215"/>
      <c r="AK8" s="215"/>
      <c r="AL8" s="79">
        <f>MIN(F8:AH8)</f>
        <v>0</v>
      </c>
      <c r="AM8" s="51" t="e">
        <f>AVERAGE(AD8:AK8)</f>
        <v>#DIV/0!</v>
      </c>
      <c r="AN8" s="78">
        <f>MAX(AD8:AK8)</f>
        <v>0</v>
      </c>
      <c r="AO8" s="194"/>
      <c r="AP8" s="858"/>
      <c r="AQ8" s="859"/>
    </row>
    <row r="9" spans="1:43" s="122" customFormat="1" ht="12" customHeight="1">
      <c r="A9" s="361" t="s">
        <v>375</v>
      </c>
      <c r="B9" s="50" t="s">
        <v>35</v>
      </c>
      <c r="C9" s="53"/>
      <c r="D9" s="53">
        <v>0.9</v>
      </c>
      <c r="E9" s="53"/>
      <c r="F9" s="70"/>
      <c r="G9" s="8"/>
      <c r="H9" s="8"/>
      <c r="I9" s="8">
        <v>3.67</v>
      </c>
      <c r="J9" s="16"/>
      <c r="K9" s="4" t="s">
        <v>21</v>
      </c>
      <c r="L9" s="8">
        <v>2.1</v>
      </c>
      <c r="M9" s="13">
        <v>1.5</v>
      </c>
      <c r="N9" s="22">
        <v>4.4</v>
      </c>
      <c r="O9" s="13">
        <v>0.97</v>
      </c>
      <c r="P9" s="13">
        <v>0.26</v>
      </c>
      <c r="Q9" s="13">
        <v>1.6</v>
      </c>
      <c r="R9" s="79">
        <v>1.9</v>
      </c>
      <c r="S9" s="80">
        <v>1.95</v>
      </c>
      <c r="T9" s="80">
        <v>2.3</v>
      </c>
      <c r="U9" s="78">
        <v>0.95</v>
      </c>
      <c r="V9" s="79">
        <v>2.2</v>
      </c>
      <c r="W9" s="80">
        <v>1.8</v>
      </c>
      <c r="X9" s="80">
        <v>1.9</v>
      </c>
      <c r="Y9" s="78">
        <v>1.9</v>
      </c>
      <c r="Z9" s="215" t="s">
        <v>147</v>
      </c>
      <c r="AA9" s="215" t="s">
        <v>147</v>
      </c>
      <c r="AB9" s="282">
        <v>1.7</v>
      </c>
      <c r="AC9" s="215" t="s">
        <v>147</v>
      </c>
      <c r="AD9" s="215" t="s">
        <v>147</v>
      </c>
      <c r="AE9" s="215" t="s">
        <v>147</v>
      </c>
      <c r="AF9" s="275">
        <v>1.74</v>
      </c>
      <c r="AG9" s="971">
        <v>2.2</v>
      </c>
      <c r="AH9" s="275">
        <v>1.7</v>
      </c>
      <c r="AI9" s="215"/>
      <c r="AJ9" s="215"/>
      <c r="AK9" s="215"/>
      <c r="AL9" s="67">
        <f>MIN(V9:Y9)</f>
        <v>1.8</v>
      </c>
      <c r="AM9" s="51">
        <f t="shared" si="1"/>
        <v>1.9700000000000002</v>
      </c>
      <c r="AN9" s="68">
        <f t="shared" si="0"/>
        <v>2.2</v>
      </c>
      <c r="AO9" s="194"/>
      <c r="AP9" s="858"/>
      <c r="AQ9" s="859"/>
    </row>
    <row r="10" spans="1:43" s="122" customFormat="1" ht="12" customHeight="1">
      <c r="A10" s="361" t="s">
        <v>2</v>
      </c>
      <c r="B10" s="50" t="s">
        <v>35</v>
      </c>
      <c r="C10" s="53"/>
      <c r="D10" s="53">
        <v>0.013</v>
      </c>
      <c r="E10" s="53">
        <v>0.01</v>
      </c>
      <c r="F10" s="70">
        <f>E10*10</f>
        <v>0.1</v>
      </c>
      <c r="G10" s="8" t="s">
        <v>21</v>
      </c>
      <c r="H10" s="8" t="s">
        <v>21</v>
      </c>
      <c r="I10" s="8">
        <v>0.011</v>
      </c>
      <c r="J10" s="16" t="s">
        <v>21</v>
      </c>
      <c r="K10" s="4">
        <v>0.002</v>
      </c>
      <c r="L10" s="8">
        <v>0.009</v>
      </c>
      <c r="M10" s="13">
        <v>0.0043</v>
      </c>
      <c r="N10" s="22">
        <v>0.0032</v>
      </c>
      <c r="O10" s="13">
        <v>0.0029</v>
      </c>
      <c r="P10" s="13">
        <v>0.0112</v>
      </c>
      <c r="Q10" s="13">
        <v>0.001</v>
      </c>
      <c r="R10" s="67" t="s">
        <v>47</v>
      </c>
      <c r="S10" s="50" t="s">
        <v>47</v>
      </c>
      <c r="T10" s="50" t="s">
        <v>47</v>
      </c>
      <c r="U10" s="68" t="s">
        <v>47</v>
      </c>
      <c r="V10" s="67" t="s">
        <v>47</v>
      </c>
      <c r="W10" s="50">
        <v>0.003</v>
      </c>
      <c r="X10" s="50" t="s">
        <v>47</v>
      </c>
      <c r="Y10" s="68" t="s">
        <v>47</v>
      </c>
      <c r="Z10" s="215" t="s">
        <v>147</v>
      </c>
      <c r="AA10" s="215" t="s">
        <v>147</v>
      </c>
      <c r="AB10" s="147" t="s">
        <v>47</v>
      </c>
      <c r="AC10" s="215" t="s">
        <v>147</v>
      </c>
      <c r="AD10" s="215" t="s">
        <v>147</v>
      </c>
      <c r="AE10" s="215" t="s">
        <v>147</v>
      </c>
      <c r="AF10" s="215">
        <v>0.001</v>
      </c>
      <c r="AG10" s="215">
        <v>0.002</v>
      </c>
      <c r="AH10" s="215" t="s">
        <v>363</v>
      </c>
      <c r="AI10" s="215"/>
      <c r="AJ10" s="215"/>
      <c r="AK10" s="215"/>
      <c r="AL10" s="67" t="s">
        <v>47</v>
      </c>
      <c r="AM10" s="51">
        <f t="shared" si="1"/>
        <v>0.0015</v>
      </c>
      <c r="AN10" s="68">
        <f t="shared" si="0"/>
        <v>0.003</v>
      </c>
      <c r="AO10" s="194"/>
      <c r="AP10" s="858"/>
      <c r="AQ10" s="859"/>
    </row>
    <row r="11" spans="1:43" s="122" customFormat="1" ht="12" customHeight="1">
      <c r="A11" s="361" t="s">
        <v>352</v>
      </c>
      <c r="B11" s="50" t="s">
        <v>35</v>
      </c>
      <c r="C11" s="53"/>
      <c r="D11" s="53">
        <v>0.013</v>
      </c>
      <c r="E11" s="53">
        <v>0.01</v>
      </c>
      <c r="F11" s="70">
        <v>0.1</v>
      </c>
      <c r="G11" s="8"/>
      <c r="H11" s="8"/>
      <c r="I11" s="8"/>
      <c r="J11" s="16"/>
      <c r="K11" s="4"/>
      <c r="L11" s="8"/>
      <c r="M11" s="13"/>
      <c r="N11" s="22"/>
      <c r="O11" s="13"/>
      <c r="P11" s="13"/>
      <c r="Q11" s="13"/>
      <c r="R11" s="67"/>
      <c r="S11" s="50"/>
      <c r="T11" s="50"/>
      <c r="U11" s="68"/>
      <c r="V11" s="67"/>
      <c r="W11" s="50"/>
      <c r="X11" s="50"/>
      <c r="Y11" s="68"/>
      <c r="Z11" s="215"/>
      <c r="AA11" s="215"/>
      <c r="AB11" s="147"/>
      <c r="AC11" s="215"/>
      <c r="AD11" s="215" t="s">
        <v>147</v>
      </c>
      <c r="AE11" s="215" t="s">
        <v>147</v>
      </c>
      <c r="AF11" s="215" t="s">
        <v>147</v>
      </c>
      <c r="AG11" s="215" t="s">
        <v>147</v>
      </c>
      <c r="AH11" s="215" t="s">
        <v>363</v>
      </c>
      <c r="AI11" s="215"/>
      <c r="AJ11" s="215"/>
      <c r="AK11" s="215"/>
      <c r="AL11" s="67" t="s">
        <v>388</v>
      </c>
      <c r="AM11" s="51" t="e">
        <f>(AF11+AG11)/2</f>
        <v>#VALUE!</v>
      </c>
      <c r="AN11" s="68">
        <f>MAX(V11:Y11)</f>
        <v>0</v>
      </c>
      <c r="AO11" s="194"/>
      <c r="AP11" s="858"/>
      <c r="AQ11" s="859"/>
    </row>
    <row r="12" spans="1:43" s="122" customFormat="1" ht="12" customHeight="1">
      <c r="A12" s="361" t="s">
        <v>3</v>
      </c>
      <c r="B12" s="50" t="s">
        <v>35</v>
      </c>
      <c r="C12" s="53"/>
      <c r="D12" s="53"/>
      <c r="E12" s="53">
        <v>0.7</v>
      </c>
      <c r="F12" s="70"/>
      <c r="G12" s="8" t="s">
        <v>21</v>
      </c>
      <c r="H12" s="8" t="s">
        <v>21</v>
      </c>
      <c r="I12" s="8">
        <v>0.124</v>
      </c>
      <c r="J12" s="16" t="s">
        <v>21</v>
      </c>
      <c r="K12" s="4">
        <v>0.033</v>
      </c>
      <c r="L12" s="8">
        <v>0.036</v>
      </c>
      <c r="M12" s="13">
        <v>0.0426</v>
      </c>
      <c r="N12" s="22">
        <v>0.0422</v>
      </c>
      <c r="O12" s="13">
        <v>0.0407</v>
      </c>
      <c r="P12" s="13">
        <v>0.0538</v>
      </c>
      <c r="Q12" s="13">
        <v>0.03</v>
      </c>
      <c r="R12" s="67">
        <v>0.026</v>
      </c>
      <c r="S12" s="50">
        <v>0.03</v>
      </c>
      <c r="T12" s="50">
        <v>0.032</v>
      </c>
      <c r="U12" s="68">
        <v>0.03</v>
      </c>
      <c r="V12" s="67">
        <v>0.028</v>
      </c>
      <c r="W12" s="50">
        <v>0.052</v>
      </c>
      <c r="X12" s="50">
        <v>0.026</v>
      </c>
      <c r="Y12" s="68">
        <v>0.037</v>
      </c>
      <c r="Z12" s="215" t="s">
        <v>147</v>
      </c>
      <c r="AA12" s="215" t="s">
        <v>147</v>
      </c>
      <c r="AB12" s="147">
        <v>0.024</v>
      </c>
      <c r="AC12" s="215" t="s">
        <v>147</v>
      </c>
      <c r="AD12" s="215" t="s">
        <v>147</v>
      </c>
      <c r="AE12" s="215" t="s">
        <v>147</v>
      </c>
      <c r="AF12" s="215">
        <v>0.027</v>
      </c>
      <c r="AG12" s="147">
        <v>0.034</v>
      </c>
      <c r="AH12" s="215">
        <v>0.03</v>
      </c>
      <c r="AI12" s="215"/>
      <c r="AJ12" s="215"/>
      <c r="AK12" s="215"/>
      <c r="AL12" s="67">
        <f>MIN(Z12:AC12)</f>
        <v>0.024</v>
      </c>
      <c r="AM12" s="51">
        <f t="shared" si="1"/>
        <v>0.0305</v>
      </c>
      <c r="AN12" s="68">
        <f t="shared" si="0"/>
        <v>0.052</v>
      </c>
      <c r="AO12" s="194"/>
      <c r="AP12" s="858"/>
      <c r="AQ12" s="859"/>
    </row>
    <row r="13" spans="1:43" s="122" customFormat="1" ht="12" customHeight="1">
      <c r="A13" s="361" t="s">
        <v>353</v>
      </c>
      <c r="B13" s="50" t="s">
        <v>35</v>
      </c>
      <c r="C13" s="53"/>
      <c r="D13" s="53"/>
      <c r="E13" s="53"/>
      <c r="F13" s="70"/>
      <c r="G13" s="8"/>
      <c r="H13" s="8"/>
      <c r="I13" s="8"/>
      <c r="J13" s="16"/>
      <c r="K13" s="4"/>
      <c r="L13" s="8"/>
      <c r="M13" s="13"/>
      <c r="N13" s="22"/>
      <c r="O13" s="13"/>
      <c r="P13" s="13"/>
      <c r="Q13" s="13"/>
      <c r="R13" s="67"/>
      <c r="S13" s="50"/>
      <c r="T13" s="50"/>
      <c r="U13" s="68"/>
      <c r="V13" s="67"/>
      <c r="W13" s="50"/>
      <c r="X13" s="50"/>
      <c r="Y13" s="68"/>
      <c r="Z13" s="215"/>
      <c r="AA13" s="215"/>
      <c r="AB13" s="147"/>
      <c r="AC13" s="215"/>
      <c r="AD13" s="215" t="s">
        <v>147</v>
      </c>
      <c r="AE13" s="215" t="s">
        <v>147</v>
      </c>
      <c r="AF13" s="215" t="s">
        <v>147</v>
      </c>
      <c r="AG13" s="147" t="s">
        <v>147</v>
      </c>
      <c r="AH13" s="215">
        <v>0.03</v>
      </c>
      <c r="AI13" s="215"/>
      <c r="AJ13" s="215"/>
      <c r="AK13" s="215"/>
      <c r="AL13" s="79">
        <f>MIN(F13:AH13)</f>
        <v>0.03</v>
      </c>
      <c r="AM13" s="51">
        <f>AVERAGE(E13:AH13)</f>
        <v>0.03</v>
      </c>
      <c r="AN13" s="78">
        <f>MAX(V13)</f>
        <v>0</v>
      </c>
      <c r="AO13" s="194"/>
      <c r="AP13" s="858"/>
      <c r="AQ13" s="859"/>
    </row>
    <row r="14" spans="1:43" s="122" customFormat="1" ht="12" customHeight="1">
      <c r="A14" s="361" t="s">
        <v>126</v>
      </c>
      <c r="B14" s="50" t="s">
        <v>35</v>
      </c>
      <c r="C14" s="53"/>
      <c r="D14" s="53"/>
      <c r="E14" s="53"/>
      <c r="F14" s="70"/>
      <c r="G14" s="8" t="s">
        <v>21</v>
      </c>
      <c r="H14" s="8" t="s">
        <v>21</v>
      </c>
      <c r="I14" s="8">
        <v>4</v>
      </c>
      <c r="J14" s="16" t="s">
        <v>21</v>
      </c>
      <c r="K14" s="4">
        <v>7.2</v>
      </c>
      <c r="L14" s="8">
        <v>3.9</v>
      </c>
      <c r="M14" s="13">
        <v>5</v>
      </c>
      <c r="N14" s="22">
        <v>27</v>
      </c>
      <c r="O14" s="13">
        <v>14</v>
      </c>
      <c r="P14" s="13">
        <v>5</v>
      </c>
      <c r="Q14" s="13">
        <v>2</v>
      </c>
      <c r="R14" s="67">
        <v>5</v>
      </c>
      <c r="S14" s="50" t="s">
        <v>14</v>
      </c>
      <c r="T14" s="50">
        <v>4</v>
      </c>
      <c r="U14" s="68">
        <v>5</v>
      </c>
      <c r="V14" s="67">
        <v>8</v>
      </c>
      <c r="W14" s="50">
        <v>3</v>
      </c>
      <c r="X14" s="50">
        <v>2</v>
      </c>
      <c r="Y14" s="68">
        <v>3</v>
      </c>
      <c r="Z14" s="215" t="s">
        <v>147</v>
      </c>
      <c r="AA14" s="215" t="s">
        <v>147</v>
      </c>
      <c r="AB14" s="147">
        <v>2</v>
      </c>
      <c r="AC14" s="215" t="s">
        <v>147</v>
      </c>
      <c r="AD14" s="215" t="s">
        <v>147</v>
      </c>
      <c r="AE14" s="215" t="s">
        <v>147</v>
      </c>
      <c r="AF14" s="215" t="s">
        <v>14</v>
      </c>
      <c r="AG14" s="215" t="s">
        <v>14</v>
      </c>
      <c r="AH14" s="215" t="s">
        <v>365</v>
      </c>
      <c r="AI14" s="215"/>
      <c r="AJ14" s="215"/>
      <c r="AK14" s="215"/>
      <c r="AL14" s="67">
        <f>MIN(Z14:AC14)</f>
        <v>2</v>
      </c>
      <c r="AM14" s="51" t="e">
        <f t="shared" si="1"/>
        <v>#VALUE!</v>
      </c>
      <c r="AN14" s="68">
        <f t="shared" si="0"/>
        <v>8</v>
      </c>
      <c r="AO14" s="194"/>
      <c r="AP14" s="858"/>
      <c r="AQ14" s="859"/>
    </row>
    <row r="15" spans="1:43" s="122" customFormat="1" ht="12" customHeight="1">
      <c r="A15" s="361" t="s">
        <v>4</v>
      </c>
      <c r="B15" s="50" t="s">
        <v>35</v>
      </c>
      <c r="C15" s="53"/>
      <c r="D15" s="53">
        <v>0.0002</v>
      </c>
      <c r="E15" s="53">
        <v>0.002</v>
      </c>
      <c r="F15" s="70">
        <f>E15*10</f>
        <v>0.02</v>
      </c>
      <c r="G15" s="8" t="s">
        <v>21</v>
      </c>
      <c r="H15" s="8" t="s">
        <v>21</v>
      </c>
      <c r="I15" s="8">
        <v>0.0001</v>
      </c>
      <c r="J15" s="16" t="s">
        <v>21</v>
      </c>
      <c r="K15" s="4" t="s">
        <v>46</v>
      </c>
      <c r="L15" s="8" t="s">
        <v>46</v>
      </c>
      <c r="M15" s="13" t="s">
        <v>62</v>
      </c>
      <c r="N15" s="22" t="s">
        <v>62</v>
      </c>
      <c r="O15" s="13" t="s">
        <v>62</v>
      </c>
      <c r="P15" s="13" t="s">
        <v>62</v>
      </c>
      <c r="Q15" s="13" t="s">
        <v>46</v>
      </c>
      <c r="R15" s="67" t="s">
        <v>46</v>
      </c>
      <c r="S15" s="50" t="s">
        <v>46</v>
      </c>
      <c r="T15" s="50" t="s">
        <v>46</v>
      </c>
      <c r="U15" s="68" t="s">
        <v>46</v>
      </c>
      <c r="V15" s="67" t="s">
        <v>46</v>
      </c>
      <c r="W15" s="50" t="s">
        <v>46</v>
      </c>
      <c r="X15" s="50" t="s">
        <v>46</v>
      </c>
      <c r="Y15" s="68" t="s">
        <v>46</v>
      </c>
      <c r="Z15" s="215" t="s">
        <v>147</v>
      </c>
      <c r="AA15" s="215" t="s">
        <v>147</v>
      </c>
      <c r="AB15" s="147" t="s">
        <v>46</v>
      </c>
      <c r="AC15" s="215" t="s">
        <v>147</v>
      </c>
      <c r="AD15" s="215" t="s">
        <v>147</v>
      </c>
      <c r="AE15" s="215" t="s">
        <v>147</v>
      </c>
      <c r="AF15" s="215" t="s">
        <v>46</v>
      </c>
      <c r="AG15" s="215" t="s">
        <v>46</v>
      </c>
      <c r="AH15" s="215" t="s">
        <v>366</v>
      </c>
      <c r="AI15" s="215"/>
      <c r="AJ15" s="215"/>
      <c r="AK15" s="215"/>
      <c r="AL15" s="67">
        <f>MIN(Z15:AC15)</f>
        <v>0</v>
      </c>
      <c r="AM15" s="51" t="e">
        <f t="shared" si="1"/>
        <v>#VALUE!</v>
      </c>
      <c r="AN15" s="68" t="s">
        <v>46</v>
      </c>
      <c r="AO15" s="175"/>
      <c r="AP15" s="13"/>
      <c r="AQ15" s="13"/>
    </row>
    <row r="16" spans="1:43" s="122" customFormat="1" ht="12" customHeight="1">
      <c r="A16" s="361" t="s">
        <v>354</v>
      </c>
      <c r="B16" s="50" t="s">
        <v>35</v>
      </c>
      <c r="C16" s="53"/>
      <c r="D16" s="53">
        <v>0.0002</v>
      </c>
      <c r="E16" s="53">
        <v>0.002</v>
      </c>
      <c r="F16" s="70">
        <v>0.02</v>
      </c>
      <c r="G16" s="8"/>
      <c r="H16" s="8"/>
      <c r="I16" s="8"/>
      <c r="J16" s="16"/>
      <c r="K16" s="4"/>
      <c r="L16" s="8"/>
      <c r="M16" s="13"/>
      <c r="N16" s="22"/>
      <c r="O16" s="13"/>
      <c r="P16" s="13"/>
      <c r="Q16" s="13"/>
      <c r="R16" s="67"/>
      <c r="S16" s="50"/>
      <c r="T16" s="50"/>
      <c r="U16" s="68"/>
      <c r="V16" s="67"/>
      <c r="W16" s="50"/>
      <c r="X16" s="50"/>
      <c r="Y16" s="68"/>
      <c r="Z16" s="215"/>
      <c r="AA16" s="215"/>
      <c r="AB16" s="147"/>
      <c r="AC16" s="215"/>
      <c r="AD16" s="215" t="s">
        <v>147</v>
      </c>
      <c r="AE16" s="215" t="s">
        <v>147</v>
      </c>
      <c r="AF16" s="215" t="s">
        <v>147</v>
      </c>
      <c r="AG16" s="215" t="s">
        <v>147</v>
      </c>
      <c r="AH16" s="215" t="s">
        <v>366</v>
      </c>
      <c r="AI16" s="215"/>
      <c r="AJ16" s="215"/>
      <c r="AK16" s="215"/>
      <c r="AL16" s="79">
        <f>MIN(F16:AH16)</f>
        <v>0.02</v>
      </c>
      <c r="AM16" s="51">
        <f>AVERAGE(E16:AH16)</f>
        <v>0.011</v>
      </c>
      <c r="AN16" s="78">
        <f>MAX(V16)</f>
        <v>0</v>
      </c>
      <c r="AO16" s="175"/>
      <c r="AP16" s="13"/>
      <c r="AQ16" s="13"/>
    </row>
    <row r="17" spans="1:43" s="122" customFormat="1" ht="12" customHeight="1">
      <c r="A17" s="361" t="s">
        <v>122</v>
      </c>
      <c r="B17" s="50" t="s">
        <v>35</v>
      </c>
      <c r="C17" s="53"/>
      <c r="D17" s="53"/>
      <c r="E17" s="53"/>
      <c r="F17" s="70"/>
      <c r="G17" s="8" t="s">
        <v>21</v>
      </c>
      <c r="H17" s="8" t="s">
        <v>21</v>
      </c>
      <c r="I17" s="8">
        <v>482</v>
      </c>
      <c r="J17" s="16" t="s">
        <v>21</v>
      </c>
      <c r="K17" s="4">
        <v>500</v>
      </c>
      <c r="L17" s="8">
        <v>280</v>
      </c>
      <c r="M17" s="13">
        <v>459</v>
      </c>
      <c r="N17" s="22">
        <v>474</v>
      </c>
      <c r="O17" s="13">
        <v>416</v>
      </c>
      <c r="P17" s="13">
        <v>54.4</v>
      </c>
      <c r="Q17" s="13">
        <v>429</v>
      </c>
      <c r="R17" s="67">
        <v>491</v>
      </c>
      <c r="S17" s="50">
        <v>498</v>
      </c>
      <c r="T17" s="50">
        <v>513</v>
      </c>
      <c r="U17" s="68">
        <v>452</v>
      </c>
      <c r="V17" s="67">
        <v>497</v>
      </c>
      <c r="W17" s="50">
        <v>530</v>
      </c>
      <c r="X17" s="50">
        <v>499</v>
      </c>
      <c r="Y17" s="68">
        <v>492</v>
      </c>
      <c r="Z17" s="215" t="s">
        <v>147</v>
      </c>
      <c r="AA17" s="215" t="s">
        <v>147</v>
      </c>
      <c r="AB17" s="147">
        <v>496</v>
      </c>
      <c r="AC17" s="215" t="s">
        <v>147</v>
      </c>
      <c r="AD17" s="215" t="s">
        <v>147</v>
      </c>
      <c r="AE17" s="215" t="s">
        <v>147</v>
      </c>
      <c r="AF17" s="215">
        <v>482</v>
      </c>
      <c r="AG17" s="215">
        <v>448</v>
      </c>
      <c r="AH17" s="215">
        <v>480</v>
      </c>
      <c r="AI17" s="215"/>
      <c r="AJ17" s="215"/>
      <c r="AK17" s="215"/>
      <c r="AL17" s="67">
        <f>MIN(AD17:AG17)</f>
        <v>448</v>
      </c>
      <c r="AM17" s="51">
        <f t="shared" si="1"/>
        <v>465</v>
      </c>
      <c r="AN17" s="68">
        <f>MAX(AD17:AG17)</f>
        <v>482</v>
      </c>
      <c r="AO17" s="194"/>
      <c r="AP17" s="858"/>
      <c r="AQ17" s="859"/>
    </row>
    <row r="18" spans="1:43" s="122" customFormat="1" ht="12" customHeight="1">
      <c r="A18" s="361" t="s">
        <v>0</v>
      </c>
      <c r="B18" s="50" t="s">
        <v>35</v>
      </c>
      <c r="C18" s="53"/>
      <c r="D18" s="53"/>
      <c r="E18" s="53" t="s">
        <v>114</v>
      </c>
      <c r="F18" s="70"/>
      <c r="G18" s="8" t="s">
        <v>21</v>
      </c>
      <c r="H18" s="8" t="s">
        <v>21</v>
      </c>
      <c r="I18" s="8">
        <v>456</v>
      </c>
      <c r="J18" s="16" t="s">
        <v>21</v>
      </c>
      <c r="K18" s="4">
        <v>460</v>
      </c>
      <c r="L18" s="8">
        <v>330</v>
      </c>
      <c r="M18" s="13">
        <v>500</v>
      </c>
      <c r="N18" s="22">
        <v>410</v>
      </c>
      <c r="O18" s="13">
        <v>1060</v>
      </c>
      <c r="P18" s="13">
        <v>460</v>
      </c>
      <c r="Q18" s="13">
        <v>430</v>
      </c>
      <c r="R18" s="141">
        <v>390</v>
      </c>
      <c r="S18" s="142">
        <v>470</v>
      </c>
      <c r="T18" s="142">
        <v>480</v>
      </c>
      <c r="U18" s="139">
        <v>460</v>
      </c>
      <c r="V18" s="141">
        <v>400</v>
      </c>
      <c r="W18" s="142">
        <v>410</v>
      </c>
      <c r="X18" s="142">
        <v>550</v>
      </c>
      <c r="Y18" s="139">
        <v>300</v>
      </c>
      <c r="Z18" s="215" t="s">
        <v>147</v>
      </c>
      <c r="AA18" s="215" t="s">
        <v>147</v>
      </c>
      <c r="AB18" s="284">
        <v>480</v>
      </c>
      <c r="AC18" s="215" t="s">
        <v>147</v>
      </c>
      <c r="AD18" s="215" t="s">
        <v>147</v>
      </c>
      <c r="AE18" s="215" t="s">
        <v>147</v>
      </c>
      <c r="AF18" s="277">
        <v>497</v>
      </c>
      <c r="AG18" s="277">
        <v>495</v>
      </c>
      <c r="AH18" s="277">
        <v>400</v>
      </c>
      <c r="AI18" s="215"/>
      <c r="AJ18" s="215"/>
      <c r="AK18" s="215"/>
      <c r="AL18" s="67">
        <f aca="true" t="shared" si="2" ref="AL18:AL50">MIN(AD18:AG18)</f>
        <v>495</v>
      </c>
      <c r="AM18" s="51">
        <f t="shared" si="1"/>
        <v>496</v>
      </c>
      <c r="AN18" s="68">
        <f aca="true" t="shared" si="3" ref="AN18:AN50">MAX(AD18:AG18)</f>
        <v>497</v>
      </c>
      <c r="AO18" s="194"/>
      <c r="AP18" s="858"/>
      <c r="AQ18" s="859"/>
    </row>
    <row r="19" spans="1:43" s="122" customFormat="1" ht="12" customHeight="1">
      <c r="A19" s="361" t="s">
        <v>377</v>
      </c>
      <c r="B19" s="50" t="s">
        <v>35</v>
      </c>
      <c r="C19" s="53"/>
      <c r="D19" s="53">
        <v>0.001</v>
      </c>
      <c r="E19" s="53">
        <v>0.05</v>
      </c>
      <c r="F19" s="70">
        <f>E19*10</f>
        <v>0.5</v>
      </c>
      <c r="G19" s="8" t="s">
        <v>21</v>
      </c>
      <c r="H19" s="8" t="s">
        <v>21</v>
      </c>
      <c r="I19" s="8" t="s">
        <v>33</v>
      </c>
      <c r="J19" s="16" t="s">
        <v>21</v>
      </c>
      <c r="K19" s="4" t="s">
        <v>21</v>
      </c>
      <c r="L19" s="8" t="s">
        <v>48</v>
      </c>
      <c r="M19" s="13" t="s">
        <v>28</v>
      </c>
      <c r="N19" s="22" t="s">
        <v>28</v>
      </c>
      <c r="O19" s="13" t="s">
        <v>48</v>
      </c>
      <c r="P19" s="13" t="s">
        <v>33</v>
      </c>
      <c r="Q19" s="13" t="s">
        <v>33</v>
      </c>
      <c r="R19" s="67" t="s">
        <v>33</v>
      </c>
      <c r="S19" s="50" t="s">
        <v>33</v>
      </c>
      <c r="T19" s="50" t="s">
        <v>33</v>
      </c>
      <c r="U19" s="68" t="s">
        <v>33</v>
      </c>
      <c r="V19" s="67" t="s">
        <v>33</v>
      </c>
      <c r="W19" s="50" t="s">
        <v>33</v>
      </c>
      <c r="X19" s="50" t="s">
        <v>33</v>
      </c>
      <c r="Y19" s="68" t="s">
        <v>33</v>
      </c>
      <c r="Z19" s="215" t="s">
        <v>147</v>
      </c>
      <c r="AA19" s="215" t="s">
        <v>147</v>
      </c>
      <c r="AB19" s="147" t="s">
        <v>33</v>
      </c>
      <c r="AC19" s="215" t="s">
        <v>147</v>
      </c>
      <c r="AD19" s="215" t="s">
        <v>147</v>
      </c>
      <c r="AE19" s="215" t="s">
        <v>147</v>
      </c>
      <c r="AF19" s="215" t="s">
        <v>33</v>
      </c>
      <c r="AG19" s="215" t="s">
        <v>33</v>
      </c>
      <c r="AH19" s="215" t="s">
        <v>367</v>
      </c>
      <c r="AI19" s="215"/>
      <c r="AJ19" s="215"/>
      <c r="AK19" s="215"/>
      <c r="AL19" s="67">
        <f t="shared" si="2"/>
        <v>0</v>
      </c>
      <c r="AM19" s="51" t="e">
        <f t="shared" si="1"/>
        <v>#VALUE!</v>
      </c>
      <c r="AN19" s="68">
        <f t="shared" si="3"/>
        <v>0</v>
      </c>
      <c r="AO19" s="175"/>
      <c r="AP19" s="13"/>
      <c r="AQ19" s="13"/>
    </row>
    <row r="20" spans="1:43" s="122" customFormat="1" ht="12" customHeight="1">
      <c r="A20" s="361" t="s">
        <v>355</v>
      </c>
      <c r="B20" s="50" t="s">
        <v>35</v>
      </c>
      <c r="C20" s="53"/>
      <c r="D20" s="53"/>
      <c r="E20" s="53"/>
      <c r="F20" s="70">
        <v>0.5</v>
      </c>
      <c r="G20" s="8"/>
      <c r="H20" s="8"/>
      <c r="I20" s="8"/>
      <c r="J20" s="16"/>
      <c r="K20" s="4"/>
      <c r="L20" s="8"/>
      <c r="M20" s="13"/>
      <c r="N20" s="22"/>
      <c r="O20" s="13"/>
      <c r="P20" s="13"/>
      <c r="Q20" s="13"/>
      <c r="R20" s="67"/>
      <c r="S20" s="50"/>
      <c r="T20" s="50"/>
      <c r="U20" s="68"/>
      <c r="V20" s="67"/>
      <c r="W20" s="50"/>
      <c r="X20" s="50"/>
      <c r="Y20" s="68"/>
      <c r="Z20" s="215"/>
      <c r="AA20" s="215"/>
      <c r="AB20" s="147"/>
      <c r="AC20" s="215"/>
      <c r="AD20" s="215" t="s">
        <v>147</v>
      </c>
      <c r="AE20" s="215" t="s">
        <v>147</v>
      </c>
      <c r="AF20" s="215" t="s">
        <v>147</v>
      </c>
      <c r="AG20" s="215" t="s">
        <v>147</v>
      </c>
      <c r="AH20" s="215" t="s">
        <v>367</v>
      </c>
      <c r="AI20" s="215"/>
      <c r="AJ20" s="215"/>
      <c r="AK20" s="215"/>
      <c r="AL20" s="79">
        <f>MIN(F20:AH20)</f>
        <v>0.5</v>
      </c>
      <c r="AM20" s="51">
        <f>AVERAGE(E20:AH20)</f>
        <v>0.5</v>
      </c>
      <c r="AN20" s="78">
        <f>MAX(V20)</f>
        <v>0</v>
      </c>
      <c r="AO20" s="175"/>
      <c r="AP20" s="13"/>
      <c r="AQ20" s="13"/>
    </row>
    <row r="21" spans="1:43" s="122" customFormat="1" ht="12" customHeight="1">
      <c r="A21" s="361" t="s">
        <v>378</v>
      </c>
      <c r="B21" s="50" t="s">
        <v>35</v>
      </c>
      <c r="C21" s="53"/>
      <c r="D21" s="53"/>
      <c r="E21" s="53"/>
      <c r="F21" s="70"/>
      <c r="G21" s="8" t="s">
        <v>21</v>
      </c>
      <c r="H21" s="8" t="s">
        <v>21</v>
      </c>
      <c r="I21" s="8">
        <v>0.018</v>
      </c>
      <c r="J21" s="16" t="s">
        <v>21</v>
      </c>
      <c r="K21" s="4">
        <v>0.001</v>
      </c>
      <c r="L21" s="8">
        <v>0.001</v>
      </c>
      <c r="M21" s="13">
        <v>0.0023</v>
      </c>
      <c r="N21" s="22">
        <v>0.0037</v>
      </c>
      <c r="O21" s="13">
        <v>0.0033</v>
      </c>
      <c r="P21" s="13">
        <v>0.0132</v>
      </c>
      <c r="Q21" s="13">
        <v>0.002</v>
      </c>
      <c r="R21" s="67">
        <v>0.001</v>
      </c>
      <c r="S21" s="50">
        <v>0.001</v>
      </c>
      <c r="T21" s="50">
        <v>0.002</v>
      </c>
      <c r="U21" s="68">
        <v>0.005</v>
      </c>
      <c r="V21" s="67">
        <v>0.001</v>
      </c>
      <c r="W21" s="50">
        <v>0.004</v>
      </c>
      <c r="X21" s="50" t="s">
        <v>47</v>
      </c>
      <c r="Y21" s="68">
        <v>0.001</v>
      </c>
      <c r="Z21" s="215" t="s">
        <v>147</v>
      </c>
      <c r="AA21" s="215" t="s">
        <v>147</v>
      </c>
      <c r="AB21" s="147">
        <v>0.003</v>
      </c>
      <c r="AC21" s="215" t="s">
        <v>147</v>
      </c>
      <c r="AD21" s="215" t="s">
        <v>147</v>
      </c>
      <c r="AE21" s="215" t="s">
        <v>147</v>
      </c>
      <c r="AF21" s="215">
        <v>0.002</v>
      </c>
      <c r="AG21" s="215">
        <v>0.002</v>
      </c>
      <c r="AH21" s="215">
        <v>0.002</v>
      </c>
      <c r="AI21" s="215"/>
      <c r="AJ21" s="215"/>
      <c r="AK21" s="215"/>
      <c r="AL21" s="67">
        <f t="shared" si="2"/>
        <v>0.002</v>
      </c>
      <c r="AM21" s="51">
        <f t="shared" si="1"/>
        <v>0.002</v>
      </c>
      <c r="AN21" s="68">
        <f t="shared" si="3"/>
        <v>0.002</v>
      </c>
      <c r="AO21" s="194"/>
      <c r="AP21" s="858"/>
      <c r="AQ21" s="859"/>
    </row>
    <row r="22" spans="1:43" s="122" customFormat="1" ht="12" customHeight="1">
      <c r="A22" s="361" t="s">
        <v>356</v>
      </c>
      <c r="B22" s="50" t="s">
        <v>35</v>
      </c>
      <c r="C22" s="53"/>
      <c r="D22" s="53"/>
      <c r="E22" s="53"/>
      <c r="F22" s="70"/>
      <c r="G22" s="8"/>
      <c r="H22" s="8"/>
      <c r="I22" s="8"/>
      <c r="J22" s="16"/>
      <c r="K22" s="4"/>
      <c r="L22" s="8"/>
      <c r="M22" s="13"/>
      <c r="N22" s="22"/>
      <c r="O22" s="13"/>
      <c r="P22" s="13"/>
      <c r="Q22" s="13"/>
      <c r="R22" s="67"/>
      <c r="S22" s="50"/>
      <c r="T22" s="50"/>
      <c r="U22" s="68"/>
      <c r="V22" s="67"/>
      <c r="W22" s="50"/>
      <c r="X22" s="50"/>
      <c r="Y22" s="68"/>
      <c r="Z22" s="215"/>
      <c r="AA22" s="215"/>
      <c r="AB22" s="147"/>
      <c r="AC22" s="215"/>
      <c r="AD22" s="215" t="s">
        <v>147</v>
      </c>
      <c r="AE22" s="215" t="s">
        <v>147</v>
      </c>
      <c r="AF22" s="215" t="s">
        <v>147</v>
      </c>
      <c r="AG22" s="215" t="s">
        <v>147</v>
      </c>
      <c r="AH22" s="215" t="s">
        <v>363</v>
      </c>
      <c r="AI22" s="215"/>
      <c r="AJ22" s="215"/>
      <c r="AK22" s="215"/>
      <c r="AL22" s="79">
        <f>MIN(F22:AH22)</f>
        <v>0</v>
      </c>
      <c r="AM22" s="51" t="e">
        <f>AVERAGE(AD22:AK22)</f>
        <v>#DIV/0!</v>
      </c>
      <c r="AN22" s="78">
        <f>MAX(AD22:AK22)</f>
        <v>0</v>
      </c>
      <c r="AO22" s="194"/>
      <c r="AP22" s="858"/>
      <c r="AQ22" s="859"/>
    </row>
    <row r="23" spans="1:43" s="122" customFormat="1" ht="12" customHeight="1">
      <c r="A23" s="361" t="s">
        <v>17</v>
      </c>
      <c r="B23" s="53" t="s">
        <v>135</v>
      </c>
      <c r="C23" s="53"/>
      <c r="D23" s="53"/>
      <c r="E23" s="53"/>
      <c r="F23" s="70"/>
      <c r="G23" s="8" t="s">
        <v>21</v>
      </c>
      <c r="H23" s="8" t="s">
        <v>21</v>
      </c>
      <c r="I23" s="8">
        <v>5960</v>
      </c>
      <c r="J23" s="16" t="s">
        <v>21</v>
      </c>
      <c r="K23" s="4" t="s">
        <v>21</v>
      </c>
      <c r="L23" s="8">
        <v>4900</v>
      </c>
      <c r="M23" s="13">
        <v>5490</v>
      </c>
      <c r="N23" s="22">
        <v>5550</v>
      </c>
      <c r="O23" s="13">
        <v>5000</v>
      </c>
      <c r="P23" s="13">
        <v>2420</v>
      </c>
      <c r="Q23" s="13">
        <v>5580</v>
      </c>
      <c r="R23" s="67">
        <v>5150</v>
      </c>
      <c r="S23" s="50">
        <v>5470</v>
      </c>
      <c r="T23" s="50">
        <v>5550</v>
      </c>
      <c r="U23" s="68">
        <v>5310</v>
      </c>
      <c r="V23" s="67">
        <v>5720</v>
      </c>
      <c r="W23" s="50">
        <v>5610</v>
      </c>
      <c r="X23" s="50">
        <v>5640</v>
      </c>
      <c r="Y23" s="68">
        <v>5620</v>
      </c>
      <c r="Z23" s="215" t="s">
        <v>147</v>
      </c>
      <c r="AA23" s="215" t="s">
        <v>147</v>
      </c>
      <c r="AB23" s="147">
        <v>6140</v>
      </c>
      <c r="AC23" s="215" t="s">
        <v>147</v>
      </c>
      <c r="AD23" s="215" t="s">
        <v>147</v>
      </c>
      <c r="AE23" s="215" t="s">
        <v>147</v>
      </c>
      <c r="AF23" s="215">
        <v>5600</v>
      </c>
      <c r="AG23" s="215">
        <v>5930</v>
      </c>
      <c r="AH23" s="215">
        <v>5783</v>
      </c>
      <c r="AI23" s="215"/>
      <c r="AJ23" s="215"/>
      <c r="AK23" s="215"/>
      <c r="AL23" s="67">
        <f t="shared" si="2"/>
        <v>5600</v>
      </c>
      <c r="AM23" s="51">
        <f t="shared" si="1"/>
        <v>5765</v>
      </c>
      <c r="AN23" s="68">
        <f t="shared" si="3"/>
        <v>5930</v>
      </c>
      <c r="AO23" s="194"/>
      <c r="AP23" s="858"/>
      <c r="AQ23" s="859"/>
    </row>
    <row r="24" spans="1:43" s="122" customFormat="1" ht="12" customHeight="1">
      <c r="A24" s="361" t="s">
        <v>5</v>
      </c>
      <c r="B24" s="53" t="s">
        <v>35</v>
      </c>
      <c r="C24" s="53"/>
      <c r="D24" s="53">
        <v>0.0014</v>
      </c>
      <c r="E24" s="53">
        <v>2</v>
      </c>
      <c r="F24" s="70">
        <f>E24*10</f>
        <v>20</v>
      </c>
      <c r="G24" s="8" t="s">
        <v>21</v>
      </c>
      <c r="H24" s="8" t="s">
        <v>21</v>
      </c>
      <c r="I24" s="8">
        <v>0.016</v>
      </c>
      <c r="J24" s="16" t="s">
        <v>21</v>
      </c>
      <c r="K24" s="4" t="s">
        <v>47</v>
      </c>
      <c r="L24" s="8">
        <v>0.003</v>
      </c>
      <c r="M24" s="13">
        <v>0.0054</v>
      </c>
      <c r="N24" s="22">
        <v>0.0131</v>
      </c>
      <c r="O24" s="13">
        <v>0.0081</v>
      </c>
      <c r="P24" s="13">
        <v>0.0074</v>
      </c>
      <c r="Q24" s="13">
        <v>0.002</v>
      </c>
      <c r="R24" s="79">
        <v>0.002</v>
      </c>
      <c r="S24" s="50" t="s">
        <v>47</v>
      </c>
      <c r="T24" s="80">
        <v>0.002</v>
      </c>
      <c r="U24" s="78">
        <v>0.003</v>
      </c>
      <c r="V24" s="67">
        <v>0.001</v>
      </c>
      <c r="W24" s="80">
        <v>0.003</v>
      </c>
      <c r="X24" s="80">
        <v>0.003</v>
      </c>
      <c r="Y24" s="78">
        <v>0.003</v>
      </c>
      <c r="Z24" s="215" t="s">
        <v>147</v>
      </c>
      <c r="AA24" s="215" t="s">
        <v>147</v>
      </c>
      <c r="AB24" s="282" t="s">
        <v>47</v>
      </c>
      <c r="AC24" s="215" t="s">
        <v>147</v>
      </c>
      <c r="AD24" s="215" t="s">
        <v>147</v>
      </c>
      <c r="AE24" s="215" t="s">
        <v>147</v>
      </c>
      <c r="AF24" s="215" t="s">
        <v>47</v>
      </c>
      <c r="AG24" s="275">
        <v>0.004</v>
      </c>
      <c r="AH24" s="215">
        <v>0.001</v>
      </c>
      <c r="AI24" s="215"/>
      <c r="AJ24" s="215"/>
      <c r="AK24" s="215"/>
      <c r="AL24" s="67">
        <f t="shared" si="2"/>
        <v>0.004</v>
      </c>
      <c r="AM24" s="51" t="e">
        <f t="shared" si="1"/>
        <v>#VALUE!</v>
      </c>
      <c r="AN24" s="68">
        <f t="shared" si="3"/>
        <v>0.004</v>
      </c>
      <c r="AO24" s="194"/>
      <c r="AP24" s="858"/>
      <c r="AQ24" s="859"/>
    </row>
    <row r="25" spans="1:43" s="122" customFormat="1" ht="12" customHeight="1">
      <c r="A25" s="361" t="s">
        <v>357</v>
      </c>
      <c r="B25" s="53" t="s">
        <v>35</v>
      </c>
      <c r="C25" s="53"/>
      <c r="D25" s="53">
        <v>0.0014</v>
      </c>
      <c r="E25" s="53">
        <v>2</v>
      </c>
      <c r="F25" s="70">
        <v>20</v>
      </c>
      <c r="G25" s="8"/>
      <c r="H25" s="8"/>
      <c r="I25" s="8"/>
      <c r="J25" s="16"/>
      <c r="K25" s="4"/>
      <c r="L25" s="8"/>
      <c r="M25" s="13"/>
      <c r="N25" s="22"/>
      <c r="O25" s="13"/>
      <c r="P25" s="13"/>
      <c r="Q25" s="13"/>
      <c r="R25" s="79"/>
      <c r="S25" s="50"/>
      <c r="T25" s="80"/>
      <c r="U25" s="78"/>
      <c r="V25" s="67"/>
      <c r="W25" s="80"/>
      <c r="X25" s="80"/>
      <c r="Y25" s="78"/>
      <c r="Z25" s="215"/>
      <c r="AA25" s="215"/>
      <c r="AB25" s="282"/>
      <c r="AC25" s="215"/>
      <c r="AD25" s="215" t="s">
        <v>147</v>
      </c>
      <c r="AE25" s="215" t="s">
        <v>147</v>
      </c>
      <c r="AF25" s="215" t="s">
        <v>147</v>
      </c>
      <c r="AG25" s="215" t="s">
        <v>147</v>
      </c>
      <c r="AH25" s="215">
        <v>0.001</v>
      </c>
      <c r="AI25" s="215"/>
      <c r="AJ25" s="215"/>
      <c r="AK25" s="215"/>
      <c r="AL25" s="79">
        <f>MIN(F25:AH25)</f>
        <v>0.001</v>
      </c>
      <c r="AM25" s="51">
        <f>AVERAGE(AD25:AK25)</f>
        <v>0.001</v>
      </c>
      <c r="AN25" s="78">
        <f>MAX(AD25:AK25)</f>
        <v>0.001</v>
      </c>
      <c r="AO25" s="194"/>
      <c r="AP25" s="858"/>
      <c r="AQ25" s="859"/>
    </row>
    <row r="26" spans="1:43" s="122" customFormat="1" ht="12" customHeight="1">
      <c r="A26" s="361" t="s">
        <v>379</v>
      </c>
      <c r="B26" s="53" t="s">
        <v>35</v>
      </c>
      <c r="C26" s="53"/>
      <c r="D26" s="53"/>
      <c r="E26" s="53">
        <v>1.5</v>
      </c>
      <c r="F26" s="70"/>
      <c r="G26" s="8" t="s">
        <v>21</v>
      </c>
      <c r="H26" s="8" t="s">
        <v>21</v>
      </c>
      <c r="I26" s="8">
        <v>0.5</v>
      </c>
      <c r="J26" s="16" t="s">
        <v>21</v>
      </c>
      <c r="K26" s="4" t="s">
        <v>41</v>
      </c>
      <c r="L26" s="8" t="s">
        <v>41</v>
      </c>
      <c r="M26" s="13">
        <v>0.0004</v>
      </c>
      <c r="N26" s="22">
        <v>0.4</v>
      </c>
      <c r="O26" s="13">
        <v>0.36</v>
      </c>
      <c r="P26" s="13">
        <v>0.45</v>
      </c>
      <c r="Q26" s="13">
        <v>0.3</v>
      </c>
      <c r="R26" s="67">
        <v>0.3</v>
      </c>
      <c r="S26" s="50">
        <v>0.4</v>
      </c>
      <c r="T26" s="50">
        <v>0.5</v>
      </c>
      <c r="U26" s="68">
        <v>0.4</v>
      </c>
      <c r="V26" s="67">
        <v>0.4</v>
      </c>
      <c r="W26" s="50">
        <v>0.4</v>
      </c>
      <c r="X26" s="50">
        <v>0.4</v>
      </c>
      <c r="Y26" s="68">
        <v>0.4</v>
      </c>
      <c r="Z26" s="215" t="s">
        <v>147</v>
      </c>
      <c r="AA26" s="215" t="s">
        <v>147</v>
      </c>
      <c r="AB26" s="147">
        <v>0.4</v>
      </c>
      <c r="AC26" s="215" t="s">
        <v>147</v>
      </c>
      <c r="AD26" s="215" t="s">
        <v>147</v>
      </c>
      <c r="AE26" s="215" t="s">
        <v>147</v>
      </c>
      <c r="AF26" s="215">
        <v>0.4</v>
      </c>
      <c r="AG26" s="215">
        <v>0.4</v>
      </c>
      <c r="AH26" s="215" t="s">
        <v>372</v>
      </c>
      <c r="AI26" s="215"/>
      <c r="AJ26" s="215"/>
      <c r="AK26" s="215"/>
      <c r="AL26" s="67">
        <f t="shared" si="2"/>
        <v>0.4</v>
      </c>
      <c r="AM26" s="51">
        <f t="shared" si="1"/>
        <v>0.4</v>
      </c>
      <c r="AN26" s="68">
        <f t="shared" si="3"/>
        <v>0.4</v>
      </c>
      <c r="AO26" s="194"/>
      <c r="AP26" s="858"/>
      <c r="AQ26" s="859"/>
    </row>
    <row r="27" spans="1:43" s="122" customFormat="1" ht="12" customHeight="1">
      <c r="A27" s="361" t="s">
        <v>8</v>
      </c>
      <c r="B27" s="53" t="s">
        <v>35</v>
      </c>
      <c r="C27" s="53"/>
      <c r="D27" s="53">
        <v>0.0034</v>
      </c>
      <c r="E27" s="53">
        <v>0.01</v>
      </c>
      <c r="F27" s="70">
        <f>E27*10</f>
        <v>0.1</v>
      </c>
      <c r="G27" s="8" t="s">
        <v>21</v>
      </c>
      <c r="H27" s="8" t="s">
        <v>21</v>
      </c>
      <c r="I27" s="8">
        <v>0.058</v>
      </c>
      <c r="J27" s="16" t="s">
        <v>21</v>
      </c>
      <c r="K27" s="4" t="s">
        <v>47</v>
      </c>
      <c r="L27" s="8" t="s">
        <v>47</v>
      </c>
      <c r="M27" s="13">
        <v>0.0125</v>
      </c>
      <c r="N27" s="22">
        <v>0.0285</v>
      </c>
      <c r="O27" s="13">
        <v>0.0168</v>
      </c>
      <c r="P27" s="13">
        <v>0.0099</v>
      </c>
      <c r="Q27" s="13">
        <v>0.002</v>
      </c>
      <c r="R27" s="67">
        <v>0.001</v>
      </c>
      <c r="S27" s="50">
        <v>0.002</v>
      </c>
      <c r="T27" s="50">
        <v>0.003</v>
      </c>
      <c r="U27" s="68">
        <v>0.002</v>
      </c>
      <c r="V27" s="67">
        <v>0.002</v>
      </c>
      <c r="W27" s="50" t="s">
        <v>47</v>
      </c>
      <c r="X27" s="50">
        <v>0.003</v>
      </c>
      <c r="Y27" s="68">
        <v>0.003</v>
      </c>
      <c r="Z27" s="215" t="s">
        <v>147</v>
      </c>
      <c r="AA27" s="215" t="s">
        <v>147</v>
      </c>
      <c r="AB27" s="147" t="s">
        <v>47</v>
      </c>
      <c r="AC27" s="215" t="s">
        <v>147</v>
      </c>
      <c r="AD27" s="215" t="s">
        <v>147</v>
      </c>
      <c r="AE27" s="215" t="s">
        <v>147</v>
      </c>
      <c r="AF27" s="275">
        <v>0.004</v>
      </c>
      <c r="AG27" s="275">
        <v>0.004</v>
      </c>
      <c r="AH27" s="215" t="s">
        <v>363</v>
      </c>
      <c r="AI27" s="215"/>
      <c r="AJ27" s="215"/>
      <c r="AK27" s="215"/>
      <c r="AL27" s="67">
        <f t="shared" si="2"/>
        <v>0.004</v>
      </c>
      <c r="AM27" s="51">
        <f t="shared" si="1"/>
        <v>0.004</v>
      </c>
      <c r="AN27" s="68">
        <f t="shared" si="3"/>
        <v>0.004</v>
      </c>
      <c r="AO27" s="194"/>
      <c r="AP27" s="858"/>
      <c r="AQ27" s="859"/>
    </row>
    <row r="28" spans="1:43" s="122" customFormat="1" ht="12" customHeight="1">
      <c r="A28" s="361" t="s">
        <v>358</v>
      </c>
      <c r="B28" s="53" t="s">
        <v>35</v>
      </c>
      <c r="C28" s="53"/>
      <c r="D28" s="53">
        <v>0.0034</v>
      </c>
      <c r="E28" s="53">
        <v>0.01</v>
      </c>
      <c r="F28" s="70">
        <v>0.1</v>
      </c>
      <c r="G28" s="8"/>
      <c r="H28" s="8"/>
      <c r="I28" s="8"/>
      <c r="J28" s="16"/>
      <c r="K28" s="4"/>
      <c r="L28" s="8"/>
      <c r="M28" s="13"/>
      <c r="N28" s="22"/>
      <c r="O28" s="13"/>
      <c r="P28" s="13"/>
      <c r="Q28" s="13"/>
      <c r="R28" s="67"/>
      <c r="S28" s="50"/>
      <c r="T28" s="50"/>
      <c r="U28" s="68"/>
      <c r="V28" s="67"/>
      <c r="W28" s="50"/>
      <c r="X28" s="50"/>
      <c r="Y28" s="68"/>
      <c r="Z28" s="215"/>
      <c r="AA28" s="215"/>
      <c r="AB28" s="147"/>
      <c r="AC28" s="215"/>
      <c r="AD28" s="215" t="s">
        <v>147</v>
      </c>
      <c r="AE28" s="215" t="s">
        <v>147</v>
      </c>
      <c r="AF28" s="215" t="s">
        <v>147</v>
      </c>
      <c r="AG28" s="215" t="s">
        <v>147</v>
      </c>
      <c r="AH28" s="215" t="s">
        <v>363</v>
      </c>
      <c r="AI28" s="215"/>
      <c r="AJ28" s="215"/>
      <c r="AK28" s="215"/>
      <c r="AL28" s="79">
        <f>MIN(F28:AH28)</f>
        <v>0.1</v>
      </c>
      <c r="AM28" s="51" t="e">
        <f>AVERAGE(AD28:AK28)</f>
        <v>#DIV/0!</v>
      </c>
      <c r="AN28" s="78">
        <f>MAX(AD28:AK28)</f>
        <v>0</v>
      </c>
      <c r="AO28" s="194"/>
      <c r="AP28" s="858"/>
      <c r="AQ28" s="859"/>
    </row>
    <row r="29" spans="1:43" s="122" customFormat="1" ht="12" customHeight="1">
      <c r="A29" s="361" t="s">
        <v>18</v>
      </c>
      <c r="B29" s="53" t="s">
        <v>35</v>
      </c>
      <c r="C29" s="53"/>
      <c r="D29" s="53"/>
      <c r="E29" s="53"/>
      <c r="F29" s="70"/>
      <c r="G29" s="8" t="s">
        <v>21</v>
      </c>
      <c r="H29" s="8" t="s">
        <v>21</v>
      </c>
      <c r="I29" s="8">
        <v>236</v>
      </c>
      <c r="J29" s="16" t="s">
        <v>21</v>
      </c>
      <c r="K29" s="4">
        <v>240</v>
      </c>
      <c r="L29" s="8">
        <v>250</v>
      </c>
      <c r="M29" s="13">
        <v>218</v>
      </c>
      <c r="N29" s="22">
        <v>219</v>
      </c>
      <c r="O29" s="13">
        <v>189</v>
      </c>
      <c r="P29" s="13">
        <v>61.3</v>
      </c>
      <c r="Q29" s="13">
        <v>219</v>
      </c>
      <c r="R29" s="67">
        <v>208</v>
      </c>
      <c r="S29" s="50">
        <v>195</v>
      </c>
      <c r="T29" s="50">
        <v>242</v>
      </c>
      <c r="U29" s="68">
        <v>197</v>
      </c>
      <c r="V29" s="67">
        <v>224</v>
      </c>
      <c r="W29" s="50">
        <v>206</v>
      </c>
      <c r="X29" s="50">
        <v>243</v>
      </c>
      <c r="Y29" s="68">
        <v>220</v>
      </c>
      <c r="Z29" s="215" t="s">
        <v>147</v>
      </c>
      <c r="AA29" s="215" t="s">
        <v>147</v>
      </c>
      <c r="AB29" s="147">
        <v>239</v>
      </c>
      <c r="AC29" s="215" t="s">
        <v>147</v>
      </c>
      <c r="AD29" s="215" t="s">
        <v>147</v>
      </c>
      <c r="AE29" s="215" t="s">
        <v>147</v>
      </c>
      <c r="AF29" s="215">
        <v>228</v>
      </c>
      <c r="AG29" s="215">
        <v>7.93</v>
      </c>
      <c r="AH29" s="215">
        <v>210</v>
      </c>
      <c r="AI29" s="215"/>
      <c r="AJ29" s="215"/>
      <c r="AK29" s="215"/>
      <c r="AL29" s="67">
        <f t="shared" si="2"/>
        <v>7.93</v>
      </c>
      <c r="AM29" s="51">
        <f t="shared" si="1"/>
        <v>117.965</v>
      </c>
      <c r="AN29" s="68">
        <f t="shared" si="3"/>
        <v>228</v>
      </c>
      <c r="AO29" s="194"/>
      <c r="AP29" s="858"/>
      <c r="AQ29" s="859"/>
    </row>
    <row r="30" spans="1:43" s="122" customFormat="1" ht="12" customHeight="1">
      <c r="A30" s="361" t="s">
        <v>9</v>
      </c>
      <c r="B30" s="53" t="s">
        <v>35</v>
      </c>
      <c r="C30" s="811"/>
      <c r="D30" s="53">
        <v>0.0006</v>
      </c>
      <c r="E30" s="53">
        <v>0.001</v>
      </c>
      <c r="F30" s="70">
        <f>E30*10</f>
        <v>0.01</v>
      </c>
      <c r="G30" s="8" t="s">
        <v>21</v>
      </c>
      <c r="H30" s="8" t="s">
        <v>21</v>
      </c>
      <c r="I30" s="8" t="s">
        <v>46</v>
      </c>
      <c r="J30" s="16" t="s">
        <v>21</v>
      </c>
      <c r="K30" s="4">
        <v>0.0004</v>
      </c>
      <c r="L30" s="8">
        <v>0.0003</v>
      </c>
      <c r="M30" s="13" t="s">
        <v>63</v>
      </c>
      <c r="N30" s="22" t="s">
        <v>63</v>
      </c>
      <c r="O30" s="13" t="s">
        <v>63</v>
      </c>
      <c r="P30" s="13" t="s">
        <v>46</v>
      </c>
      <c r="Q30" s="13" t="s">
        <v>46</v>
      </c>
      <c r="R30" s="67" t="s">
        <v>46</v>
      </c>
      <c r="S30" s="50" t="s">
        <v>46</v>
      </c>
      <c r="T30" s="50" t="s">
        <v>46</v>
      </c>
      <c r="U30" s="68" t="s">
        <v>46</v>
      </c>
      <c r="V30" s="67" t="s">
        <v>46</v>
      </c>
      <c r="W30" s="50" t="s">
        <v>46</v>
      </c>
      <c r="X30" s="50" t="s">
        <v>46</v>
      </c>
      <c r="Y30" s="68" t="s">
        <v>46</v>
      </c>
      <c r="Z30" s="215" t="s">
        <v>147</v>
      </c>
      <c r="AA30" s="215" t="s">
        <v>147</v>
      </c>
      <c r="AB30" s="147" t="s">
        <v>46</v>
      </c>
      <c r="AC30" s="215" t="s">
        <v>147</v>
      </c>
      <c r="AD30" s="215" t="s">
        <v>147</v>
      </c>
      <c r="AE30" s="215" t="s">
        <v>147</v>
      </c>
      <c r="AF30" s="215" t="s">
        <v>46</v>
      </c>
      <c r="AG30" s="215" t="s">
        <v>46</v>
      </c>
      <c r="AH30" s="215" t="s">
        <v>368</v>
      </c>
      <c r="AI30" s="215"/>
      <c r="AJ30" s="215"/>
      <c r="AK30" s="215"/>
      <c r="AL30" s="67">
        <f t="shared" si="2"/>
        <v>0</v>
      </c>
      <c r="AM30" s="51" t="e">
        <f t="shared" si="1"/>
        <v>#VALUE!</v>
      </c>
      <c r="AN30" s="68">
        <f t="shared" si="3"/>
        <v>0</v>
      </c>
      <c r="AO30" s="175"/>
      <c r="AP30" s="13"/>
      <c r="AQ30" s="13"/>
    </row>
    <row r="31" spans="1:43" s="122" customFormat="1" ht="12" customHeight="1">
      <c r="A31" s="361" t="s">
        <v>359</v>
      </c>
      <c r="B31" s="53" t="s">
        <v>35</v>
      </c>
      <c r="C31" s="811"/>
      <c r="D31" s="53">
        <v>0.0006</v>
      </c>
      <c r="E31" s="53">
        <v>0.001</v>
      </c>
      <c r="F31" s="70">
        <v>0.01</v>
      </c>
      <c r="G31" s="8"/>
      <c r="H31" s="8"/>
      <c r="I31" s="8"/>
      <c r="J31" s="16"/>
      <c r="K31" s="4"/>
      <c r="L31" s="8"/>
      <c r="M31" s="13"/>
      <c r="N31" s="22"/>
      <c r="O31" s="13"/>
      <c r="P31" s="13"/>
      <c r="Q31" s="13"/>
      <c r="R31" s="67"/>
      <c r="S31" s="50"/>
      <c r="T31" s="50"/>
      <c r="U31" s="68"/>
      <c r="V31" s="67"/>
      <c r="W31" s="50"/>
      <c r="X31" s="50"/>
      <c r="Y31" s="68"/>
      <c r="Z31" s="215"/>
      <c r="AA31" s="215"/>
      <c r="AB31" s="147"/>
      <c r="AC31" s="215"/>
      <c r="AD31" s="215" t="s">
        <v>147</v>
      </c>
      <c r="AE31" s="215" t="s">
        <v>147</v>
      </c>
      <c r="AF31" s="215" t="s">
        <v>147</v>
      </c>
      <c r="AG31" s="215" t="s">
        <v>147</v>
      </c>
      <c r="AH31" s="215" t="s">
        <v>368</v>
      </c>
      <c r="AI31" s="215"/>
      <c r="AJ31" s="215"/>
      <c r="AK31" s="215"/>
      <c r="AL31" s="79">
        <f>MIN(F31:AH31)</f>
        <v>0.01</v>
      </c>
      <c r="AM31" s="51" t="e">
        <f>AVERAGE(AD31:AK31)</f>
        <v>#DIV/0!</v>
      </c>
      <c r="AN31" s="78">
        <f>MAX(AD31:AK31)</f>
        <v>0</v>
      </c>
      <c r="AO31" s="175"/>
      <c r="AP31" s="13"/>
      <c r="AQ31" s="13"/>
    </row>
    <row r="32" spans="1:43" s="122" customFormat="1" ht="12" customHeight="1">
      <c r="A32" s="361" t="s">
        <v>31</v>
      </c>
      <c r="B32" s="53" t="s">
        <v>35</v>
      </c>
      <c r="C32" s="53"/>
      <c r="D32" s="53">
        <v>0.7</v>
      </c>
      <c r="E32" s="53"/>
      <c r="F32" s="70"/>
      <c r="G32" s="8" t="s">
        <v>21</v>
      </c>
      <c r="H32" s="8" t="s">
        <v>21</v>
      </c>
      <c r="I32" s="8" t="s">
        <v>33</v>
      </c>
      <c r="J32" s="16" t="s">
        <v>21</v>
      </c>
      <c r="K32" s="4" t="s">
        <v>21</v>
      </c>
      <c r="L32" s="8">
        <v>6.3</v>
      </c>
      <c r="M32" s="13">
        <v>0.19</v>
      </c>
      <c r="N32" s="22">
        <v>0.8</v>
      </c>
      <c r="O32" s="13">
        <v>0.4</v>
      </c>
      <c r="P32" s="13">
        <v>0.64</v>
      </c>
      <c r="Q32" s="13" t="s">
        <v>28</v>
      </c>
      <c r="R32" s="67" t="s">
        <v>28</v>
      </c>
      <c r="S32" s="50">
        <v>0.1</v>
      </c>
      <c r="T32" s="50">
        <v>0.09</v>
      </c>
      <c r="U32" s="78">
        <v>1</v>
      </c>
      <c r="V32" s="67" t="s">
        <v>28</v>
      </c>
      <c r="W32" s="50">
        <v>0.11</v>
      </c>
      <c r="X32" s="50">
        <v>0.13</v>
      </c>
      <c r="Y32" s="78">
        <v>0.08</v>
      </c>
      <c r="Z32" s="215" t="s">
        <v>147</v>
      </c>
      <c r="AA32" s="215" t="s">
        <v>147</v>
      </c>
      <c r="AB32" s="282">
        <v>0.06</v>
      </c>
      <c r="AC32" s="215" t="s">
        <v>147</v>
      </c>
      <c r="AD32" s="215" t="s">
        <v>147</v>
      </c>
      <c r="AE32" s="215" t="s">
        <v>147</v>
      </c>
      <c r="AF32" s="215">
        <v>0.13</v>
      </c>
      <c r="AG32" s="215">
        <v>0.04</v>
      </c>
      <c r="AH32" s="215">
        <v>0.11</v>
      </c>
      <c r="AI32" s="215"/>
      <c r="AJ32" s="215"/>
      <c r="AK32" s="215"/>
      <c r="AL32" s="67">
        <f t="shared" si="2"/>
        <v>0.04</v>
      </c>
      <c r="AM32" s="51">
        <f t="shared" si="1"/>
        <v>0.085</v>
      </c>
      <c r="AN32" s="68">
        <f t="shared" si="3"/>
        <v>0.13</v>
      </c>
      <c r="AO32" s="194"/>
      <c r="AP32" s="858"/>
      <c r="AQ32" s="859"/>
    </row>
    <row r="33" spans="1:43" s="122" customFormat="1" ht="12" customHeight="1">
      <c r="A33" s="361" t="s">
        <v>23</v>
      </c>
      <c r="B33" s="50" t="s">
        <v>12</v>
      </c>
      <c r="C33" s="50"/>
      <c r="D33" s="50"/>
      <c r="E33" s="50"/>
      <c r="F33" s="68" t="s">
        <v>113</v>
      </c>
      <c r="G33" s="25" t="s">
        <v>21</v>
      </c>
      <c r="H33" s="25" t="s">
        <v>21</v>
      </c>
      <c r="I33" s="20">
        <v>6.84</v>
      </c>
      <c r="J33" s="30" t="s">
        <v>21</v>
      </c>
      <c r="K33" s="20">
        <v>6.72</v>
      </c>
      <c r="L33" s="25">
        <v>6.5</v>
      </c>
      <c r="M33" s="20">
        <v>6.7</v>
      </c>
      <c r="N33" s="28">
        <v>6.7</v>
      </c>
      <c r="O33" s="20">
        <v>6.7</v>
      </c>
      <c r="P33" s="20">
        <v>7.6</v>
      </c>
      <c r="Q33" s="20">
        <v>6.73</v>
      </c>
      <c r="R33" s="67">
        <v>6.7</v>
      </c>
      <c r="S33" s="50">
        <v>6.69</v>
      </c>
      <c r="T33" s="50">
        <v>6.6</v>
      </c>
      <c r="U33" s="68">
        <v>6.73</v>
      </c>
      <c r="V33" s="67">
        <v>6.74</v>
      </c>
      <c r="W33" s="50">
        <v>6.62</v>
      </c>
      <c r="X33" s="50">
        <v>6.62</v>
      </c>
      <c r="Y33" s="68">
        <v>6.64</v>
      </c>
      <c r="Z33" s="215" t="s">
        <v>147</v>
      </c>
      <c r="AA33" s="215" t="s">
        <v>147</v>
      </c>
      <c r="AB33" s="147">
        <v>6.68</v>
      </c>
      <c r="AC33" s="215" t="s">
        <v>147</v>
      </c>
      <c r="AD33" s="215" t="s">
        <v>147</v>
      </c>
      <c r="AE33" s="215" t="s">
        <v>147</v>
      </c>
      <c r="AF33" s="215">
        <v>7.16</v>
      </c>
      <c r="AG33" s="215">
        <v>7.29</v>
      </c>
      <c r="AH33" s="976">
        <v>6.46</v>
      </c>
      <c r="AI33" s="215"/>
      <c r="AJ33" s="215"/>
      <c r="AK33" s="215"/>
      <c r="AL33" s="67">
        <f t="shared" si="2"/>
        <v>7.16</v>
      </c>
      <c r="AM33" s="51">
        <f t="shared" si="1"/>
        <v>7.225</v>
      </c>
      <c r="AN33" s="68">
        <f t="shared" si="3"/>
        <v>7.29</v>
      </c>
      <c r="AO33" s="194"/>
      <c r="AP33" s="858"/>
      <c r="AQ33" s="859"/>
    </row>
    <row r="34" spans="1:43" s="122" customFormat="1" ht="12" customHeight="1">
      <c r="A34" s="361" t="s">
        <v>32</v>
      </c>
      <c r="B34" s="53" t="s">
        <v>35</v>
      </c>
      <c r="C34" s="53"/>
      <c r="D34" s="53"/>
      <c r="E34" s="53"/>
      <c r="F34" s="70"/>
      <c r="G34" s="8" t="s">
        <v>21</v>
      </c>
      <c r="H34" s="8" t="s">
        <v>21</v>
      </c>
      <c r="I34" s="8">
        <v>32</v>
      </c>
      <c r="J34" s="16" t="s">
        <v>21</v>
      </c>
      <c r="K34" s="4">
        <v>35</v>
      </c>
      <c r="L34" s="8">
        <v>24</v>
      </c>
      <c r="M34" s="13" t="s">
        <v>51</v>
      </c>
      <c r="N34" s="22">
        <v>41.4</v>
      </c>
      <c r="O34" s="13">
        <v>36.7</v>
      </c>
      <c r="P34" s="13">
        <v>65.6</v>
      </c>
      <c r="Q34" s="13">
        <v>26</v>
      </c>
      <c r="R34" s="67">
        <v>33.1</v>
      </c>
      <c r="S34" s="50">
        <v>28</v>
      </c>
      <c r="T34" s="50">
        <v>27</v>
      </c>
      <c r="U34" s="68">
        <v>32</v>
      </c>
      <c r="V34" s="67">
        <v>29</v>
      </c>
      <c r="W34" s="50">
        <v>27</v>
      </c>
      <c r="X34" s="50">
        <v>31</v>
      </c>
      <c r="Y34" s="68">
        <v>27</v>
      </c>
      <c r="Z34" s="215" t="s">
        <v>147</v>
      </c>
      <c r="AA34" s="215" t="s">
        <v>147</v>
      </c>
      <c r="AB34" s="147">
        <v>29</v>
      </c>
      <c r="AC34" s="215" t="s">
        <v>147</v>
      </c>
      <c r="AD34" s="215" t="s">
        <v>147</v>
      </c>
      <c r="AE34" s="215" t="s">
        <v>147</v>
      </c>
      <c r="AF34" s="215">
        <v>28</v>
      </c>
      <c r="AG34" s="215">
        <v>26</v>
      </c>
      <c r="AH34" s="215">
        <v>24</v>
      </c>
      <c r="AI34" s="215"/>
      <c r="AJ34" s="215"/>
      <c r="AK34" s="215"/>
      <c r="AL34" s="67">
        <f t="shared" si="2"/>
        <v>26</v>
      </c>
      <c r="AM34" s="51">
        <f t="shared" si="1"/>
        <v>27</v>
      </c>
      <c r="AN34" s="68">
        <f t="shared" si="3"/>
        <v>28</v>
      </c>
      <c r="AO34" s="194"/>
      <c r="AP34" s="858"/>
      <c r="AQ34" s="859"/>
    </row>
    <row r="35" spans="1:43" s="122" customFormat="1" ht="12" customHeight="1">
      <c r="A35" s="361" t="s">
        <v>123</v>
      </c>
      <c r="B35" s="53" t="s">
        <v>35</v>
      </c>
      <c r="C35" s="53"/>
      <c r="D35" s="53"/>
      <c r="E35" s="53" t="s">
        <v>118</v>
      </c>
      <c r="F35" s="70"/>
      <c r="G35" s="8" t="s">
        <v>21</v>
      </c>
      <c r="H35" s="8" t="s">
        <v>21</v>
      </c>
      <c r="I35" s="8">
        <v>676</v>
      </c>
      <c r="J35" s="16" t="s">
        <v>21</v>
      </c>
      <c r="K35" s="4">
        <v>800</v>
      </c>
      <c r="L35" s="8">
        <v>1300</v>
      </c>
      <c r="M35" s="13">
        <v>611</v>
      </c>
      <c r="N35" s="22">
        <v>616</v>
      </c>
      <c r="O35" s="13">
        <v>498</v>
      </c>
      <c r="P35" s="13">
        <v>362</v>
      </c>
      <c r="Q35" s="13">
        <v>656</v>
      </c>
      <c r="R35" s="141">
        <v>640</v>
      </c>
      <c r="S35" s="142">
        <v>606</v>
      </c>
      <c r="T35" s="142">
        <v>694</v>
      </c>
      <c r="U35" s="139">
        <v>589</v>
      </c>
      <c r="V35" s="141">
        <v>767</v>
      </c>
      <c r="W35" s="142">
        <v>632</v>
      </c>
      <c r="X35" s="142">
        <v>781</v>
      </c>
      <c r="Y35" s="139">
        <v>679</v>
      </c>
      <c r="Z35" s="215" t="s">
        <v>147</v>
      </c>
      <c r="AA35" s="215" t="s">
        <v>147</v>
      </c>
      <c r="AB35" s="284">
        <v>802</v>
      </c>
      <c r="AC35" s="215" t="s">
        <v>147</v>
      </c>
      <c r="AD35" s="215" t="s">
        <v>147</v>
      </c>
      <c r="AE35" s="215" t="s">
        <v>147</v>
      </c>
      <c r="AF35" s="277">
        <v>757</v>
      </c>
      <c r="AG35" s="277">
        <v>668</v>
      </c>
      <c r="AH35" s="277">
        <v>620</v>
      </c>
      <c r="AI35" s="215"/>
      <c r="AJ35" s="215"/>
      <c r="AK35" s="215"/>
      <c r="AL35" s="67">
        <f t="shared" si="2"/>
        <v>668</v>
      </c>
      <c r="AM35" s="51">
        <f t="shared" si="1"/>
        <v>712.5</v>
      </c>
      <c r="AN35" s="68">
        <f t="shared" si="3"/>
        <v>757</v>
      </c>
      <c r="AO35" s="194"/>
      <c r="AP35" s="858"/>
      <c r="AQ35" s="859"/>
    </row>
    <row r="36" spans="1:43" s="122" customFormat="1" ht="12" customHeight="1">
      <c r="A36" s="361" t="s">
        <v>125</v>
      </c>
      <c r="B36" s="53" t="s">
        <v>35</v>
      </c>
      <c r="C36" s="53"/>
      <c r="D36" s="53"/>
      <c r="E36" s="83" t="s">
        <v>119</v>
      </c>
      <c r="F36" s="70">
        <f>10*500</f>
        <v>5000</v>
      </c>
      <c r="G36" s="8" t="s">
        <v>21</v>
      </c>
      <c r="H36" s="8" t="s">
        <v>21</v>
      </c>
      <c r="I36" s="8">
        <v>2240</v>
      </c>
      <c r="J36" s="16" t="s">
        <v>21</v>
      </c>
      <c r="K36" s="4">
        <v>2400</v>
      </c>
      <c r="L36" s="8">
        <v>1900</v>
      </c>
      <c r="M36" s="13" t="s">
        <v>51</v>
      </c>
      <c r="N36" s="22">
        <v>415</v>
      </c>
      <c r="O36" s="13">
        <v>1880</v>
      </c>
      <c r="P36" s="13">
        <v>1250</v>
      </c>
      <c r="Q36" s="13">
        <v>1920</v>
      </c>
      <c r="R36" s="141">
        <v>2200</v>
      </c>
      <c r="S36" s="142">
        <v>2220</v>
      </c>
      <c r="T36" s="142">
        <v>2420</v>
      </c>
      <c r="U36" s="139">
        <v>2260</v>
      </c>
      <c r="V36" s="141">
        <v>2380</v>
      </c>
      <c r="W36" s="142">
        <v>2240</v>
      </c>
      <c r="X36" s="142">
        <v>2500</v>
      </c>
      <c r="Y36" s="139">
        <v>2640</v>
      </c>
      <c r="Z36" s="215" t="s">
        <v>147</v>
      </c>
      <c r="AA36" s="215" t="s">
        <v>147</v>
      </c>
      <c r="AB36" s="284">
        <v>2940</v>
      </c>
      <c r="AC36" s="215" t="s">
        <v>147</v>
      </c>
      <c r="AD36" s="215" t="s">
        <v>147</v>
      </c>
      <c r="AE36" s="215" t="s">
        <v>147</v>
      </c>
      <c r="AF36" s="277">
        <v>2380</v>
      </c>
      <c r="AG36" s="277">
        <v>2400</v>
      </c>
      <c r="AH36" s="277">
        <v>2600</v>
      </c>
      <c r="AI36" s="215"/>
      <c r="AJ36" s="215"/>
      <c r="AK36" s="215"/>
      <c r="AL36" s="67">
        <f t="shared" si="2"/>
        <v>2380</v>
      </c>
      <c r="AM36" s="51">
        <f t="shared" si="1"/>
        <v>2390</v>
      </c>
      <c r="AN36" s="68">
        <f t="shared" si="3"/>
        <v>2400</v>
      </c>
      <c r="AO36" s="194"/>
      <c r="AP36" s="858"/>
      <c r="AQ36" s="859"/>
    </row>
    <row r="37" spans="1:43" s="122" customFormat="1" ht="12" customHeight="1">
      <c r="A37" s="361" t="s">
        <v>22</v>
      </c>
      <c r="B37" s="53" t="s">
        <v>35</v>
      </c>
      <c r="C37" s="53"/>
      <c r="D37" s="53"/>
      <c r="E37" s="53"/>
      <c r="F37" s="70"/>
      <c r="G37" s="8" t="s">
        <v>21</v>
      </c>
      <c r="H37" s="8" t="s">
        <v>21</v>
      </c>
      <c r="I37" s="8">
        <v>4960</v>
      </c>
      <c r="J37" s="16" t="s">
        <v>21</v>
      </c>
      <c r="K37" s="4" t="s">
        <v>21</v>
      </c>
      <c r="L37" s="8">
        <v>4000</v>
      </c>
      <c r="M37" s="13">
        <v>4560</v>
      </c>
      <c r="N37" s="22">
        <v>4690</v>
      </c>
      <c r="O37" s="13">
        <v>4000</v>
      </c>
      <c r="P37" s="13">
        <v>1880</v>
      </c>
      <c r="Q37" s="13">
        <v>4700</v>
      </c>
      <c r="R37" s="67">
        <v>3150</v>
      </c>
      <c r="S37" s="50">
        <v>4580</v>
      </c>
      <c r="T37" s="50">
        <v>4690</v>
      </c>
      <c r="U37" s="68">
        <v>4640</v>
      </c>
      <c r="V37" s="67">
        <v>4880</v>
      </c>
      <c r="W37" s="50">
        <v>4710</v>
      </c>
      <c r="X37" s="50">
        <v>4870</v>
      </c>
      <c r="Y37" s="68">
        <v>4870</v>
      </c>
      <c r="Z37" s="215" t="s">
        <v>147</v>
      </c>
      <c r="AA37" s="215" t="s">
        <v>147</v>
      </c>
      <c r="AB37" s="147">
        <v>4960</v>
      </c>
      <c r="AC37" s="215" t="s">
        <v>147</v>
      </c>
      <c r="AD37" s="215" t="s">
        <v>147</v>
      </c>
      <c r="AE37" s="215" t="s">
        <v>147</v>
      </c>
      <c r="AF37" s="215">
        <v>4940</v>
      </c>
      <c r="AG37" s="215">
        <v>4650</v>
      </c>
      <c r="AH37" s="215">
        <v>4800</v>
      </c>
      <c r="AI37" s="215"/>
      <c r="AJ37" s="215"/>
      <c r="AK37" s="215"/>
      <c r="AL37" s="67">
        <f t="shared" si="2"/>
        <v>4650</v>
      </c>
      <c r="AM37" s="51">
        <f t="shared" si="1"/>
        <v>4795</v>
      </c>
      <c r="AN37" s="68">
        <f t="shared" si="3"/>
        <v>4940</v>
      </c>
      <c r="AO37" s="194"/>
      <c r="AP37" s="858"/>
      <c r="AQ37" s="859"/>
    </row>
    <row r="38" spans="1:43" s="122" customFormat="1" ht="12" customHeight="1">
      <c r="A38" s="361" t="s">
        <v>382</v>
      </c>
      <c r="B38" s="53" t="s">
        <v>35</v>
      </c>
      <c r="C38" s="53"/>
      <c r="D38" s="53">
        <v>0.3</v>
      </c>
      <c r="E38" s="53" t="s">
        <v>116</v>
      </c>
      <c r="F38" s="70"/>
      <c r="G38" s="8" t="s">
        <v>21</v>
      </c>
      <c r="H38" s="8" t="s">
        <v>21</v>
      </c>
      <c r="I38" s="8">
        <v>15.8</v>
      </c>
      <c r="J38" s="16" t="s">
        <v>21</v>
      </c>
      <c r="K38" s="4">
        <v>0.1</v>
      </c>
      <c r="L38" s="8">
        <v>0.06</v>
      </c>
      <c r="M38" s="13">
        <v>1.96</v>
      </c>
      <c r="N38" s="22">
        <v>3.25</v>
      </c>
      <c r="O38" s="13">
        <v>2.06</v>
      </c>
      <c r="P38" s="13">
        <v>1.27</v>
      </c>
      <c r="Q38" s="13">
        <v>1.31</v>
      </c>
      <c r="R38" s="145">
        <v>1.1</v>
      </c>
      <c r="S38" s="195">
        <v>2.1</v>
      </c>
      <c r="T38" s="195">
        <v>2.81</v>
      </c>
      <c r="U38" s="140">
        <v>1.18</v>
      </c>
      <c r="V38" s="145">
        <v>2.07</v>
      </c>
      <c r="W38" s="195">
        <v>0.71</v>
      </c>
      <c r="X38" s="195">
        <v>1.59</v>
      </c>
      <c r="Y38" s="140">
        <v>3.01</v>
      </c>
      <c r="Z38" s="215" t="s">
        <v>147</v>
      </c>
      <c r="AA38" s="215" t="s">
        <v>147</v>
      </c>
      <c r="AB38" s="283">
        <v>2.06</v>
      </c>
      <c r="AC38" s="215" t="s">
        <v>147</v>
      </c>
      <c r="AD38" s="215" t="s">
        <v>147</v>
      </c>
      <c r="AE38" s="215" t="s">
        <v>147</v>
      </c>
      <c r="AF38" s="277">
        <v>2.58</v>
      </c>
      <c r="AG38" s="278">
        <v>3.62</v>
      </c>
      <c r="AH38" s="278">
        <v>1</v>
      </c>
      <c r="AI38" s="215"/>
      <c r="AJ38" s="215"/>
      <c r="AK38" s="215"/>
      <c r="AL38" s="67">
        <f t="shared" si="2"/>
        <v>2.58</v>
      </c>
      <c r="AM38" s="51">
        <f t="shared" si="1"/>
        <v>3.1</v>
      </c>
      <c r="AN38" s="68">
        <f t="shared" si="3"/>
        <v>3.62</v>
      </c>
      <c r="AO38" s="194"/>
      <c r="AP38" s="858"/>
      <c r="AQ38" s="859"/>
    </row>
    <row r="39" spans="1:43" s="122" customFormat="1" ht="12" customHeight="1">
      <c r="A39" s="361" t="s">
        <v>360</v>
      </c>
      <c r="B39" s="53" t="s">
        <v>35</v>
      </c>
      <c r="C39" s="53"/>
      <c r="D39" s="53">
        <v>0.3</v>
      </c>
      <c r="E39" s="53" t="s">
        <v>116</v>
      </c>
      <c r="F39" s="70"/>
      <c r="G39" s="8"/>
      <c r="H39" s="8"/>
      <c r="I39" s="8"/>
      <c r="J39" s="16"/>
      <c r="K39" s="4"/>
      <c r="L39" s="8"/>
      <c r="M39" s="13"/>
      <c r="N39" s="22"/>
      <c r="O39" s="13"/>
      <c r="P39" s="13"/>
      <c r="Q39" s="13"/>
      <c r="R39" s="145"/>
      <c r="S39" s="195"/>
      <c r="T39" s="195"/>
      <c r="U39" s="140"/>
      <c r="V39" s="145"/>
      <c r="W39" s="195"/>
      <c r="X39" s="195"/>
      <c r="Y39" s="140"/>
      <c r="Z39" s="215"/>
      <c r="AA39" s="215"/>
      <c r="AB39" s="283"/>
      <c r="AC39" s="215"/>
      <c r="AD39" s="215" t="s">
        <v>147</v>
      </c>
      <c r="AE39" s="215" t="s">
        <v>147</v>
      </c>
      <c r="AF39" s="215" t="s">
        <v>147</v>
      </c>
      <c r="AG39" s="215" t="s">
        <v>147</v>
      </c>
      <c r="AH39" s="278">
        <v>0.9</v>
      </c>
      <c r="AI39" s="215"/>
      <c r="AJ39" s="215"/>
      <c r="AK39" s="215"/>
      <c r="AL39" s="79">
        <f>MIN(F39:AH39)</f>
        <v>0.9</v>
      </c>
      <c r="AM39" s="51">
        <f>AVERAGE(AD39:AK39)</f>
        <v>0.9</v>
      </c>
      <c r="AN39" s="78">
        <f>MAX(AD39:AK39)</f>
        <v>0.9</v>
      </c>
      <c r="AO39" s="194"/>
      <c r="AP39" s="858"/>
      <c r="AQ39" s="859"/>
    </row>
    <row r="40" spans="1:43" s="122" customFormat="1" ht="12" customHeight="1">
      <c r="A40" s="361" t="s">
        <v>383</v>
      </c>
      <c r="B40" s="53" t="s">
        <v>35</v>
      </c>
      <c r="C40" s="53"/>
      <c r="D40" s="53">
        <v>1.9</v>
      </c>
      <c r="E40" s="83" t="s">
        <v>117</v>
      </c>
      <c r="F40" s="70">
        <v>5</v>
      </c>
      <c r="G40" s="8" t="s">
        <v>21</v>
      </c>
      <c r="H40" s="8" t="s">
        <v>21</v>
      </c>
      <c r="I40" s="8">
        <v>8.63</v>
      </c>
      <c r="J40" s="16" t="s">
        <v>21</v>
      </c>
      <c r="K40" s="4">
        <v>8.6</v>
      </c>
      <c r="L40" s="8">
        <v>7.4</v>
      </c>
      <c r="M40" s="13">
        <v>7.44</v>
      </c>
      <c r="N40" s="22">
        <v>9.36</v>
      </c>
      <c r="O40" s="13">
        <v>6.37</v>
      </c>
      <c r="P40" s="13">
        <v>0.152</v>
      </c>
      <c r="Q40" s="13">
        <v>6.36</v>
      </c>
      <c r="R40" s="860">
        <v>7.49</v>
      </c>
      <c r="S40" s="196">
        <v>9.64</v>
      </c>
      <c r="T40" s="196">
        <v>9.86</v>
      </c>
      <c r="U40" s="861">
        <v>9.77</v>
      </c>
      <c r="V40" s="860">
        <v>9.11</v>
      </c>
      <c r="W40" s="195">
        <v>4.33</v>
      </c>
      <c r="X40" s="196">
        <v>9.08</v>
      </c>
      <c r="Y40" s="861">
        <v>14</v>
      </c>
      <c r="Z40" s="215" t="s">
        <v>147</v>
      </c>
      <c r="AA40" s="215" t="s">
        <v>147</v>
      </c>
      <c r="AB40" s="862">
        <v>8.03</v>
      </c>
      <c r="AC40" s="215" t="s">
        <v>147</v>
      </c>
      <c r="AD40" s="215" t="s">
        <v>147</v>
      </c>
      <c r="AE40" s="215" t="s">
        <v>147</v>
      </c>
      <c r="AF40" s="278">
        <v>7.92</v>
      </c>
      <c r="AG40" s="278">
        <v>9.1</v>
      </c>
      <c r="AH40" s="968">
        <v>9</v>
      </c>
      <c r="AI40" s="215"/>
      <c r="AJ40" s="215"/>
      <c r="AK40" s="215"/>
      <c r="AL40" s="67">
        <f t="shared" si="2"/>
        <v>7.92</v>
      </c>
      <c r="AM40" s="51">
        <f t="shared" si="1"/>
        <v>8.51</v>
      </c>
      <c r="AN40" s="68">
        <f t="shared" si="3"/>
        <v>9.1</v>
      </c>
      <c r="AO40" s="194"/>
      <c r="AP40" s="858"/>
      <c r="AQ40" s="859"/>
    </row>
    <row r="41" spans="1:43" s="122" customFormat="1" ht="12" customHeight="1">
      <c r="A41" s="361" t="s">
        <v>361</v>
      </c>
      <c r="B41" s="53" t="s">
        <v>35</v>
      </c>
      <c r="C41" s="53"/>
      <c r="D41" s="53">
        <v>1.9</v>
      </c>
      <c r="E41" s="83" t="s">
        <v>117</v>
      </c>
      <c r="F41" s="70">
        <v>5</v>
      </c>
      <c r="G41" s="8"/>
      <c r="H41" s="8"/>
      <c r="I41" s="8"/>
      <c r="J41" s="16"/>
      <c r="K41" s="4"/>
      <c r="L41" s="8"/>
      <c r="M41" s="13"/>
      <c r="N41" s="22"/>
      <c r="O41" s="13"/>
      <c r="P41" s="13"/>
      <c r="Q41" s="13"/>
      <c r="R41" s="860"/>
      <c r="S41" s="196"/>
      <c r="T41" s="196"/>
      <c r="U41" s="861"/>
      <c r="V41" s="860"/>
      <c r="W41" s="195"/>
      <c r="X41" s="196"/>
      <c r="Y41" s="861"/>
      <c r="Z41" s="215"/>
      <c r="AA41" s="215"/>
      <c r="AB41" s="862"/>
      <c r="AC41" s="215"/>
      <c r="AD41" s="215" t="s">
        <v>147</v>
      </c>
      <c r="AE41" s="215" t="s">
        <v>147</v>
      </c>
      <c r="AF41" s="215" t="s">
        <v>147</v>
      </c>
      <c r="AG41" s="215" t="s">
        <v>147</v>
      </c>
      <c r="AH41" s="968">
        <v>9</v>
      </c>
      <c r="AI41" s="215"/>
      <c r="AJ41" s="215"/>
      <c r="AK41" s="215"/>
      <c r="AL41" s="79">
        <f>MIN(F41:AH41)</f>
        <v>5</v>
      </c>
      <c r="AM41" s="51">
        <f>AVERAGE(AD41:AK41)</f>
        <v>9</v>
      </c>
      <c r="AN41" s="78">
        <f>MAX(AD41:AK41)</f>
        <v>9</v>
      </c>
      <c r="AO41" s="194"/>
      <c r="AP41" s="858"/>
      <c r="AQ41" s="859"/>
    </row>
    <row r="42" spans="1:43" s="122" customFormat="1" ht="12" customHeight="1">
      <c r="A42" s="361" t="s">
        <v>384</v>
      </c>
      <c r="B42" s="53" t="s">
        <v>35</v>
      </c>
      <c r="C42" s="53"/>
      <c r="D42" s="53"/>
      <c r="E42" s="53"/>
      <c r="F42" s="70"/>
      <c r="G42" s="8" t="s">
        <v>21</v>
      </c>
      <c r="H42" s="8" t="s">
        <v>21</v>
      </c>
      <c r="I42" s="8">
        <v>38</v>
      </c>
      <c r="J42" s="16" t="s">
        <v>21</v>
      </c>
      <c r="K42" s="4">
        <v>40</v>
      </c>
      <c r="L42" s="8">
        <v>62</v>
      </c>
      <c r="M42" s="13">
        <v>56.6</v>
      </c>
      <c r="N42" s="22">
        <v>52.3</v>
      </c>
      <c r="O42" s="13">
        <v>95.4</v>
      </c>
      <c r="P42" s="13">
        <v>105</v>
      </c>
      <c r="Q42" s="13">
        <v>58.9</v>
      </c>
      <c r="R42" s="67">
        <v>42.8</v>
      </c>
      <c r="S42" s="176" t="s">
        <v>110</v>
      </c>
      <c r="T42" s="50">
        <v>33.3</v>
      </c>
      <c r="U42" s="177" t="s">
        <v>110</v>
      </c>
      <c r="V42" s="189">
        <v>28.7</v>
      </c>
      <c r="W42" s="176">
        <v>24.2</v>
      </c>
      <c r="X42" s="176">
        <v>30</v>
      </c>
      <c r="Y42" s="177">
        <v>25</v>
      </c>
      <c r="Z42" s="215" t="s">
        <v>147</v>
      </c>
      <c r="AA42" s="215" t="s">
        <v>147</v>
      </c>
      <c r="AB42" s="285">
        <v>14.1</v>
      </c>
      <c r="AC42" s="215" t="s">
        <v>147</v>
      </c>
      <c r="AD42" s="215" t="s">
        <v>147</v>
      </c>
      <c r="AE42" s="215" t="s">
        <v>147</v>
      </c>
      <c r="AF42" s="215">
        <v>31</v>
      </c>
      <c r="AG42" s="215">
        <v>34</v>
      </c>
      <c r="AH42" s="215">
        <v>24</v>
      </c>
      <c r="AI42" s="215"/>
      <c r="AJ42" s="215"/>
      <c r="AK42" s="215"/>
      <c r="AL42" s="67">
        <f t="shared" si="2"/>
        <v>31</v>
      </c>
      <c r="AM42" s="51">
        <f t="shared" si="1"/>
        <v>32.5</v>
      </c>
      <c r="AN42" s="68">
        <f t="shared" si="3"/>
        <v>34</v>
      </c>
      <c r="AO42" s="194"/>
      <c r="AP42" s="858"/>
      <c r="AQ42" s="859"/>
    </row>
    <row r="43" spans="1:43" s="122" customFormat="1" ht="12" customHeight="1">
      <c r="A43" s="361" t="s">
        <v>387</v>
      </c>
      <c r="B43" s="53" t="s">
        <v>134</v>
      </c>
      <c r="C43" s="53"/>
      <c r="D43" s="53"/>
      <c r="E43" s="53"/>
      <c r="F43" s="70"/>
      <c r="G43" s="8" t="s">
        <v>21</v>
      </c>
      <c r="H43" s="8" t="s">
        <v>21</v>
      </c>
      <c r="I43" s="8" t="s">
        <v>29</v>
      </c>
      <c r="J43" s="16" t="s">
        <v>21</v>
      </c>
      <c r="K43" s="4" t="s">
        <v>20</v>
      </c>
      <c r="L43" s="8" t="s">
        <v>20</v>
      </c>
      <c r="M43" s="13" t="s">
        <v>52</v>
      </c>
      <c r="N43" s="22" t="s">
        <v>41</v>
      </c>
      <c r="O43" s="13" t="s">
        <v>63</v>
      </c>
      <c r="P43" s="13" t="s">
        <v>41</v>
      </c>
      <c r="Q43" s="13" t="s">
        <v>41</v>
      </c>
      <c r="R43" s="67">
        <v>7.75</v>
      </c>
      <c r="S43" s="50">
        <v>7.75</v>
      </c>
      <c r="T43" s="50">
        <v>7.75</v>
      </c>
      <c r="U43" s="68">
        <v>7.75</v>
      </c>
      <c r="V43" s="67">
        <v>7.75</v>
      </c>
      <c r="W43" s="50">
        <v>7.75</v>
      </c>
      <c r="X43" s="50">
        <v>7.75</v>
      </c>
      <c r="Y43" s="68">
        <v>7.75</v>
      </c>
      <c r="Z43" s="215" t="s">
        <v>147</v>
      </c>
      <c r="AA43" s="215" t="s">
        <v>147</v>
      </c>
      <c r="AB43" s="147" t="s">
        <v>41</v>
      </c>
      <c r="AC43" s="215" t="s">
        <v>147</v>
      </c>
      <c r="AD43" s="215" t="s">
        <v>147</v>
      </c>
      <c r="AE43" s="215" t="s">
        <v>147</v>
      </c>
      <c r="AF43" s="215" t="s">
        <v>41</v>
      </c>
      <c r="AG43" s="215" t="s">
        <v>41</v>
      </c>
      <c r="AH43" s="215" t="s">
        <v>25</v>
      </c>
      <c r="AI43" s="215"/>
      <c r="AJ43" s="215"/>
      <c r="AK43" s="215"/>
      <c r="AL43" s="67">
        <f t="shared" si="2"/>
        <v>0</v>
      </c>
      <c r="AM43" s="51" t="e">
        <f t="shared" si="1"/>
        <v>#VALUE!</v>
      </c>
      <c r="AN43" s="68">
        <f t="shared" si="3"/>
        <v>0</v>
      </c>
      <c r="AO43" s="175"/>
      <c r="AP43" s="13"/>
      <c r="AQ43" s="13"/>
    </row>
    <row r="44" spans="1:43" s="122" customFormat="1" ht="12" customHeight="1">
      <c r="A44" s="114" t="s">
        <v>42</v>
      </c>
      <c r="B44" s="16"/>
      <c r="C44" s="13"/>
      <c r="D44" s="13"/>
      <c r="E44" s="13"/>
      <c r="F44" s="115"/>
      <c r="G44" s="193"/>
      <c r="H44" s="193"/>
      <c r="I44" s="8"/>
      <c r="J44" s="16"/>
      <c r="K44" s="4"/>
      <c r="L44" s="8"/>
      <c r="M44" s="13"/>
      <c r="N44" s="22"/>
      <c r="O44" s="13"/>
      <c r="P44" s="13"/>
      <c r="Q44" s="13"/>
      <c r="R44" s="175"/>
      <c r="S44" s="13"/>
      <c r="T44" s="13"/>
      <c r="U44" s="115"/>
      <c r="V44" s="13"/>
      <c r="W44" s="13"/>
      <c r="X44" s="13"/>
      <c r="Y44" s="13"/>
      <c r="Z44" s="215"/>
      <c r="AA44" s="215"/>
      <c r="AB44" s="13"/>
      <c r="AC44" s="215"/>
      <c r="AD44" s="9"/>
      <c r="AE44" s="215" t="s">
        <v>147</v>
      </c>
      <c r="AF44" s="9"/>
      <c r="AG44" s="9"/>
      <c r="AH44" s="9"/>
      <c r="AI44" s="9"/>
      <c r="AJ44" s="9"/>
      <c r="AK44" s="9"/>
      <c r="AL44" s="79"/>
      <c r="AM44" s="51"/>
      <c r="AN44" s="78"/>
      <c r="AO44" s="194"/>
      <c r="AP44" s="858"/>
      <c r="AQ44" s="859"/>
    </row>
    <row r="45" spans="1:43" s="122" customFormat="1" ht="12" customHeight="1">
      <c r="A45" s="362" t="s">
        <v>43</v>
      </c>
      <c r="B45" s="53" t="s">
        <v>134</v>
      </c>
      <c r="C45" s="50">
        <v>6000</v>
      </c>
      <c r="D45" s="50"/>
      <c r="E45" s="50"/>
      <c r="F45" s="68"/>
      <c r="G45" s="8" t="s">
        <v>21</v>
      </c>
      <c r="H45" s="8" t="s">
        <v>21</v>
      </c>
      <c r="I45" s="8" t="s">
        <v>39</v>
      </c>
      <c r="J45" s="16" t="s">
        <v>21</v>
      </c>
      <c r="K45" s="4">
        <v>0.03</v>
      </c>
      <c r="L45" s="8" t="s">
        <v>26</v>
      </c>
      <c r="M45" s="13" t="s">
        <v>39</v>
      </c>
      <c r="N45" s="22" t="s">
        <v>39</v>
      </c>
      <c r="O45" s="13" t="s">
        <v>39</v>
      </c>
      <c r="P45" s="13" t="s">
        <v>39</v>
      </c>
      <c r="Q45" s="13" t="s">
        <v>39</v>
      </c>
      <c r="R45" s="67" t="s">
        <v>39</v>
      </c>
      <c r="S45" s="50" t="s">
        <v>39</v>
      </c>
      <c r="T45" s="50" t="s">
        <v>39</v>
      </c>
      <c r="U45" s="68" t="s">
        <v>39</v>
      </c>
      <c r="V45" s="67" t="s">
        <v>39</v>
      </c>
      <c r="W45" s="50" t="s">
        <v>39</v>
      </c>
      <c r="X45" s="50" t="s">
        <v>39</v>
      </c>
      <c r="Y45" s="68" t="s">
        <v>39</v>
      </c>
      <c r="Z45" s="215" t="s">
        <v>147</v>
      </c>
      <c r="AA45" s="215" t="s">
        <v>147</v>
      </c>
      <c r="AB45" s="147" t="s">
        <v>39</v>
      </c>
      <c r="AC45" s="215" t="s">
        <v>147</v>
      </c>
      <c r="AD45" s="215" t="s">
        <v>147</v>
      </c>
      <c r="AE45" s="215" t="s">
        <v>147</v>
      </c>
      <c r="AF45" s="215" t="s">
        <v>39</v>
      </c>
      <c r="AG45" s="215" t="s">
        <v>39</v>
      </c>
      <c r="AH45" s="215" t="s">
        <v>39</v>
      </c>
      <c r="AI45" s="215"/>
      <c r="AJ45" s="215"/>
      <c r="AK45" s="215"/>
      <c r="AL45" s="67">
        <f t="shared" si="2"/>
        <v>0</v>
      </c>
      <c r="AM45" s="51" t="e">
        <f t="shared" si="1"/>
        <v>#VALUE!</v>
      </c>
      <c r="AN45" s="68">
        <f t="shared" si="3"/>
        <v>0</v>
      </c>
      <c r="AO45" s="194"/>
      <c r="AP45" s="858"/>
      <c r="AQ45" s="859"/>
    </row>
    <row r="46" spans="1:43" s="122" customFormat="1" ht="12" customHeight="1">
      <c r="A46" s="363" t="s">
        <v>137</v>
      </c>
      <c r="B46" s="53" t="s">
        <v>134</v>
      </c>
      <c r="C46" s="50" t="s">
        <v>102</v>
      </c>
      <c r="D46" s="50"/>
      <c r="E46" s="50"/>
      <c r="F46" s="68"/>
      <c r="G46" s="8" t="s">
        <v>21</v>
      </c>
      <c r="H46" s="8" t="s">
        <v>21</v>
      </c>
      <c r="I46" s="8" t="s">
        <v>40</v>
      </c>
      <c r="J46" s="16" t="s">
        <v>21</v>
      </c>
      <c r="K46" s="4" t="s">
        <v>28</v>
      </c>
      <c r="L46" s="8" t="s">
        <v>28</v>
      </c>
      <c r="M46" s="13" t="s">
        <v>40</v>
      </c>
      <c r="N46" s="22" t="s">
        <v>40</v>
      </c>
      <c r="O46" s="13" t="s">
        <v>40</v>
      </c>
      <c r="P46" s="13" t="s">
        <v>40</v>
      </c>
      <c r="Q46" s="13" t="s">
        <v>40</v>
      </c>
      <c r="R46" s="67" t="s">
        <v>40</v>
      </c>
      <c r="S46" s="50" t="s">
        <v>40</v>
      </c>
      <c r="T46" s="50" t="s">
        <v>40</v>
      </c>
      <c r="U46" s="68" t="s">
        <v>40</v>
      </c>
      <c r="V46" s="67" t="s">
        <v>40</v>
      </c>
      <c r="W46" s="50" t="s">
        <v>40</v>
      </c>
      <c r="X46" s="50" t="s">
        <v>40</v>
      </c>
      <c r="Y46" s="68" t="s">
        <v>40</v>
      </c>
      <c r="Z46" s="215" t="s">
        <v>147</v>
      </c>
      <c r="AA46" s="215" t="s">
        <v>147</v>
      </c>
      <c r="AB46" s="147" t="s">
        <v>40</v>
      </c>
      <c r="AC46" s="215" t="s">
        <v>147</v>
      </c>
      <c r="AD46" s="215" t="s">
        <v>147</v>
      </c>
      <c r="AE46" s="215" t="s">
        <v>147</v>
      </c>
      <c r="AF46" s="215" t="s">
        <v>40</v>
      </c>
      <c r="AG46" s="215" t="s">
        <v>40</v>
      </c>
      <c r="AH46" s="215" t="s">
        <v>52</v>
      </c>
      <c r="AI46" s="215"/>
      <c r="AJ46" s="215"/>
      <c r="AK46" s="215"/>
      <c r="AL46" s="67">
        <f t="shared" si="2"/>
        <v>0</v>
      </c>
      <c r="AM46" s="51" t="e">
        <f t="shared" si="1"/>
        <v>#VALUE!</v>
      </c>
      <c r="AN46" s="68">
        <f t="shared" si="3"/>
        <v>0</v>
      </c>
      <c r="AO46" s="194"/>
      <c r="AP46" s="858"/>
      <c r="AQ46" s="859"/>
    </row>
    <row r="47" spans="1:43" s="122" customFormat="1" ht="12" customHeight="1">
      <c r="A47" s="363" t="s">
        <v>138</v>
      </c>
      <c r="B47" s="53" t="s">
        <v>134</v>
      </c>
      <c r="C47" s="50"/>
      <c r="D47" s="50"/>
      <c r="E47" s="50"/>
      <c r="F47" s="68"/>
      <c r="G47" s="8" t="s">
        <v>21</v>
      </c>
      <c r="H47" s="8" t="s">
        <v>21</v>
      </c>
      <c r="I47" s="8" t="s">
        <v>40</v>
      </c>
      <c r="J47" s="16" t="s">
        <v>21</v>
      </c>
      <c r="K47" s="4" t="s">
        <v>36</v>
      </c>
      <c r="L47" s="8" t="s">
        <v>36</v>
      </c>
      <c r="M47" s="13" t="s">
        <v>40</v>
      </c>
      <c r="N47" s="22">
        <v>260</v>
      </c>
      <c r="O47" s="13">
        <v>170</v>
      </c>
      <c r="P47" s="13" t="s">
        <v>40</v>
      </c>
      <c r="Q47" s="13">
        <v>210</v>
      </c>
      <c r="R47" s="67">
        <v>100</v>
      </c>
      <c r="S47" s="50" t="s">
        <v>40</v>
      </c>
      <c r="T47" s="50" t="s">
        <v>40</v>
      </c>
      <c r="U47" s="68" t="s">
        <v>40</v>
      </c>
      <c r="V47" s="67" t="s">
        <v>40</v>
      </c>
      <c r="W47" s="50" t="s">
        <v>40</v>
      </c>
      <c r="X47" s="50" t="s">
        <v>40</v>
      </c>
      <c r="Y47" s="68" t="s">
        <v>40</v>
      </c>
      <c r="Z47" s="215" t="s">
        <v>147</v>
      </c>
      <c r="AA47" s="215" t="s">
        <v>147</v>
      </c>
      <c r="AB47" s="147" t="s">
        <v>40</v>
      </c>
      <c r="AC47" s="215" t="s">
        <v>147</v>
      </c>
      <c r="AD47" s="215" t="s">
        <v>147</v>
      </c>
      <c r="AE47" s="215" t="s">
        <v>147</v>
      </c>
      <c r="AF47" s="215">
        <v>190</v>
      </c>
      <c r="AG47" s="215" t="s">
        <v>40</v>
      </c>
      <c r="AH47" s="215">
        <v>400</v>
      </c>
      <c r="AI47" s="215"/>
      <c r="AJ47" s="215"/>
      <c r="AK47" s="215"/>
      <c r="AL47" s="67">
        <f t="shared" si="2"/>
        <v>190</v>
      </c>
      <c r="AM47" s="51" t="e">
        <f t="shared" si="1"/>
        <v>#VALUE!</v>
      </c>
      <c r="AN47" s="68">
        <f t="shared" si="3"/>
        <v>190</v>
      </c>
      <c r="AO47" s="175"/>
      <c r="AP47" s="13"/>
      <c r="AQ47" s="13"/>
    </row>
    <row r="48" spans="1:43" s="122" customFormat="1" ht="12" customHeight="1">
      <c r="A48" s="363" t="s">
        <v>139</v>
      </c>
      <c r="B48" s="53" t="s">
        <v>134</v>
      </c>
      <c r="C48" s="50"/>
      <c r="D48" s="50"/>
      <c r="E48" s="50"/>
      <c r="F48" s="68"/>
      <c r="G48" s="8" t="s">
        <v>21</v>
      </c>
      <c r="H48" s="8" t="s">
        <v>21</v>
      </c>
      <c r="I48" s="8" t="s">
        <v>40</v>
      </c>
      <c r="J48" s="16" t="s">
        <v>21</v>
      </c>
      <c r="K48" s="4" t="s">
        <v>36</v>
      </c>
      <c r="L48" s="8" t="s">
        <v>36</v>
      </c>
      <c r="M48" s="13" t="s">
        <v>40</v>
      </c>
      <c r="N48" s="22" t="s">
        <v>40</v>
      </c>
      <c r="O48" s="13" t="s">
        <v>40</v>
      </c>
      <c r="P48" s="13" t="s">
        <v>40</v>
      </c>
      <c r="Q48" s="13" t="s">
        <v>40</v>
      </c>
      <c r="R48" s="67" t="s">
        <v>40</v>
      </c>
      <c r="S48" s="50" t="s">
        <v>40</v>
      </c>
      <c r="T48" s="50" t="s">
        <v>40</v>
      </c>
      <c r="U48" s="68" t="s">
        <v>40</v>
      </c>
      <c r="V48" s="67" t="s">
        <v>40</v>
      </c>
      <c r="W48" s="50" t="s">
        <v>40</v>
      </c>
      <c r="X48" s="50" t="s">
        <v>40</v>
      </c>
      <c r="Y48" s="68" t="s">
        <v>40</v>
      </c>
      <c r="Z48" s="215" t="s">
        <v>147</v>
      </c>
      <c r="AA48" s="215" t="s">
        <v>147</v>
      </c>
      <c r="AB48" s="147" t="s">
        <v>40</v>
      </c>
      <c r="AC48" s="215" t="s">
        <v>147</v>
      </c>
      <c r="AD48" s="215" t="s">
        <v>147</v>
      </c>
      <c r="AE48" s="215" t="s">
        <v>147</v>
      </c>
      <c r="AF48" s="215" t="s">
        <v>40</v>
      </c>
      <c r="AG48" s="215" t="s">
        <v>40</v>
      </c>
      <c r="AH48" s="215" t="s">
        <v>40</v>
      </c>
      <c r="AI48" s="215"/>
      <c r="AJ48" s="215"/>
      <c r="AK48" s="215"/>
      <c r="AL48" s="67">
        <f t="shared" si="2"/>
        <v>0</v>
      </c>
      <c r="AM48" s="51" t="e">
        <f t="shared" si="1"/>
        <v>#VALUE!</v>
      </c>
      <c r="AN48" s="68">
        <f t="shared" si="3"/>
        <v>0</v>
      </c>
      <c r="AO48" s="194"/>
      <c r="AP48" s="858"/>
      <c r="AQ48" s="859"/>
    </row>
    <row r="49" spans="1:43" s="122" customFormat="1" ht="12" customHeight="1">
      <c r="A49" s="363" t="s">
        <v>267</v>
      </c>
      <c r="B49" s="53" t="s">
        <v>134</v>
      </c>
      <c r="C49" s="848"/>
      <c r="D49" s="848" t="s">
        <v>143</v>
      </c>
      <c r="E49" s="848"/>
      <c r="F49" s="68"/>
      <c r="G49" s="193"/>
      <c r="H49" s="193"/>
      <c r="I49" s="4"/>
      <c r="J49" s="16"/>
      <c r="K49" s="4"/>
      <c r="L49" s="8"/>
      <c r="M49" s="13"/>
      <c r="N49" s="22">
        <v>260</v>
      </c>
      <c r="O49" s="13">
        <v>170</v>
      </c>
      <c r="P49" s="13" t="s">
        <v>40</v>
      </c>
      <c r="Q49" s="13">
        <v>210</v>
      </c>
      <c r="R49" s="79">
        <f>(10+50+R47+50)</f>
        <v>210</v>
      </c>
      <c r="S49" s="50">
        <v>160</v>
      </c>
      <c r="T49" s="50">
        <v>160</v>
      </c>
      <c r="U49" s="68">
        <v>160</v>
      </c>
      <c r="V49" s="67">
        <v>160</v>
      </c>
      <c r="W49" s="50">
        <v>160</v>
      </c>
      <c r="X49" s="50">
        <v>160</v>
      </c>
      <c r="Y49" s="68">
        <v>160</v>
      </c>
      <c r="Z49" s="215" t="s">
        <v>147</v>
      </c>
      <c r="AA49" s="215" t="s">
        <v>147</v>
      </c>
      <c r="AB49" s="147" t="s">
        <v>40</v>
      </c>
      <c r="AC49" s="215" t="s">
        <v>147</v>
      </c>
      <c r="AD49" s="215" t="s">
        <v>147</v>
      </c>
      <c r="AE49" s="215" t="s">
        <v>147</v>
      </c>
      <c r="AF49" s="215">
        <v>190</v>
      </c>
      <c r="AG49" s="215" t="s">
        <v>40</v>
      </c>
      <c r="AH49" s="215">
        <v>400</v>
      </c>
      <c r="AI49" s="215"/>
      <c r="AJ49" s="215"/>
      <c r="AK49" s="215"/>
      <c r="AL49" s="67">
        <f t="shared" si="2"/>
        <v>190</v>
      </c>
      <c r="AM49" s="51" t="e">
        <f t="shared" si="1"/>
        <v>#VALUE!</v>
      </c>
      <c r="AN49" s="68">
        <f t="shared" si="3"/>
        <v>190</v>
      </c>
      <c r="AO49" s="175"/>
      <c r="AP49" s="13"/>
      <c r="AQ49" s="13"/>
    </row>
    <row r="50" spans="1:43" s="122" customFormat="1" ht="12" customHeight="1">
      <c r="A50" s="361" t="s">
        <v>210</v>
      </c>
      <c r="B50" s="53" t="s">
        <v>35</v>
      </c>
      <c r="C50" s="53"/>
      <c r="D50" s="53">
        <v>0.32</v>
      </c>
      <c r="E50" s="53"/>
      <c r="F50" s="70"/>
      <c r="G50" s="8" t="s">
        <v>21</v>
      </c>
      <c r="H50" s="8" t="s">
        <v>21</v>
      </c>
      <c r="I50" s="8" t="s">
        <v>28</v>
      </c>
      <c r="J50" s="16" t="s">
        <v>21</v>
      </c>
      <c r="K50" s="4" t="s">
        <v>36</v>
      </c>
      <c r="L50" s="8">
        <v>0.07</v>
      </c>
      <c r="M50" s="13" t="s">
        <v>28</v>
      </c>
      <c r="N50" s="22" t="s">
        <v>28</v>
      </c>
      <c r="O50" s="13" t="s">
        <v>28</v>
      </c>
      <c r="P50" s="13" t="s">
        <v>28</v>
      </c>
      <c r="Q50" s="13" t="s">
        <v>28</v>
      </c>
      <c r="R50" s="67" t="s">
        <v>28</v>
      </c>
      <c r="S50" s="50" t="s">
        <v>28</v>
      </c>
      <c r="T50" s="50" t="s">
        <v>28</v>
      </c>
      <c r="U50" s="68" t="s">
        <v>28</v>
      </c>
      <c r="V50" s="67" t="s">
        <v>28</v>
      </c>
      <c r="W50" s="50" t="s">
        <v>28</v>
      </c>
      <c r="X50" s="50" t="s">
        <v>28</v>
      </c>
      <c r="Y50" s="68" t="s">
        <v>28</v>
      </c>
      <c r="Z50" s="215" t="s">
        <v>147</v>
      </c>
      <c r="AA50" s="215" t="s">
        <v>147</v>
      </c>
      <c r="AB50" s="147" t="s">
        <v>28</v>
      </c>
      <c r="AC50" s="215" t="s">
        <v>147</v>
      </c>
      <c r="AD50" s="215" t="s">
        <v>147</v>
      </c>
      <c r="AE50" s="215" t="s">
        <v>147</v>
      </c>
      <c r="AF50" s="215" t="s">
        <v>29</v>
      </c>
      <c r="AG50" s="215" t="s">
        <v>29</v>
      </c>
      <c r="AH50" s="215" t="s">
        <v>362</v>
      </c>
      <c r="AI50" s="215"/>
      <c r="AJ50" s="215"/>
      <c r="AK50" s="215"/>
      <c r="AL50" s="67">
        <f t="shared" si="2"/>
        <v>0</v>
      </c>
      <c r="AM50" s="51" t="e">
        <f t="shared" si="1"/>
        <v>#VALUE!</v>
      </c>
      <c r="AN50" s="68">
        <f t="shared" si="3"/>
        <v>0</v>
      </c>
      <c r="AO50" s="175"/>
      <c r="AP50" s="13"/>
      <c r="AQ50" s="13"/>
    </row>
    <row r="51" spans="1:43" s="122" customFormat="1" ht="12" customHeight="1">
      <c r="A51" s="857" t="s">
        <v>426</v>
      </c>
      <c r="B51" s="304" t="s">
        <v>35</v>
      </c>
      <c r="C51" s="50"/>
      <c r="D51" s="50">
        <v>0.008</v>
      </c>
      <c r="E51" s="50" t="s">
        <v>120</v>
      </c>
      <c r="F51" s="312"/>
      <c r="G51" s="8" t="s">
        <v>21</v>
      </c>
      <c r="H51" s="8" t="s">
        <v>21</v>
      </c>
      <c r="I51" s="8">
        <v>0.243</v>
      </c>
      <c r="J51" s="16" t="s">
        <v>21</v>
      </c>
      <c r="K51" s="4">
        <v>0.035</v>
      </c>
      <c r="L51" s="8">
        <v>0.064</v>
      </c>
      <c r="M51" s="13">
        <v>0.102</v>
      </c>
      <c r="N51" s="22">
        <v>0.924</v>
      </c>
      <c r="O51" s="13">
        <v>0.097</v>
      </c>
      <c r="P51" s="13">
        <v>0.044</v>
      </c>
      <c r="Q51" s="13">
        <v>0.021</v>
      </c>
      <c r="R51" s="309">
        <v>0.017</v>
      </c>
      <c r="S51" s="848">
        <v>0.032</v>
      </c>
      <c r="T51" s="848">
        <v>0.082</v>
      </c>
      <c r="U51" s="303">
        <v>0.219</v>
      </c>
      <c r="V51" s="309">
        <v>0.043</v>
      </c>
      <c r="W51" s="848">
        <v>0.014</v>
      </c>
      <c r="X51" s="848">
        <v>0.05</v>
      </c>
      <c r="Y51" s="303">
        <v>0.043</v>
      </c>
      <c r="Z51" s="215" t="s">
        <v>147</v>
      </c>
      <c r="AA51" s="215" t="s">
        <v>147</v>
      </c>
      <c r="AB51" s="300">
        <v>0.014</v>
      </c>
      <c r="AC51" s="215" t="s">
        <v>147</v>
      </c>
      <c r="AD51" s="295" t="s">
        <v>147</v>
      </c>
      <c r="AE51" s="295" t="s">
        <v>147</v>
      </c>
      <c r="AF51" s="975">
        <v>0.048</v>
      </c>
      <c r="AG51" s="975">
        <v>0.056</v>
      </c>
      <c r="AH51" s="975">
        <v>0.018</v>
      </c>
      <c r="AI51" s="295"/>
      <c r="AJ51" s="295"/>
      <c r="AK51" s="295"/>
      <c r="AL51" s="309">
        <v>0.048</v>
      </c>
      <c r="AM51" s="51">
        <v>0.052000000000000005</v>
      </c>
      <c r="AN51" s="303">
        <v>0.056</v>
      </c>
      <c r="AO51" s="175"/>
      <c r="AP51" s="13"/>
      <c r="AQ51" s="13"/>
    </row>
    <row r="52" spans="1:43" s="122" customFormat="1" ht="12" customHeight="1" thickBot="1">
      <c r="A52" s="405" t="s">
        <v>369</v>
      </c>
      <c r="B52" s="99" t="s">
        <v>35</v>
      </c>
      <c r="C52" s="837"/>
      <c r="D52" s="837">
        <v>0.008</v>
      </c>
      <c r="E52" s="837" t="s">
        <v>120</v>
      </c>
      <c r="F52" s="120"/>
      <c r="G52" s="8"/>
      <c r="H52" s="8"/>
      <c r="I52" s="8"/>
      <c r="J52" s="16"/>
      <c r="K52" s="4"/>
      <c r="L52" s="8"/>
      <c r="M52" s="13"/>
      <c r="N52" s="22"/>
      <c r="O52" s="13"/>
      <c r="P52" s="13"/>
      <c r="Q52" s="13"/>
      <c r="R52" s="85"/>
      <c r="S52" s="86"/>
      <c r="T52" s="86"/>
      <c r="U52" s="87"/>
      <c r="V52" s="85"/>
      <c r="W52" s="86"/>
      <c r="X52" s="86"/>
      <c r="Y52" s="120"/>
      <c r="Z52" s="215"/>
      <c r="AA52" s="215"/>
      <c r="AB52" s="299"/>
      <c r="AC52" s="215"/>
      <c r="AD52" s="295" t="s">
        <v>147</v>
      </c>
      <c r="AE52" s="295" t="s">
        <v>147</v>
      </c>
      <c r="AF52" s="295" t="s">
        <v>147</v>
      </c>
      <c r="AG52" s="295" t="s">
        <v>147</v>
      </c>
      <c r="AH52" s="281">
        <v>0.018</v>
      </c>
      <c r="AI52" s="295"/>
      <c r="AJ52" s="295"/>
      <c r="AK52" s="308"/>
      <c r="AL52" s="79">
        <f>MIN(F52:AH52)</f>
        <v>0.018</v>
      </c>
      <c r="AM52" s="51">
        <f>AVERAGE(AD52:AK52)</f>
        <v>0.018</v>
      </c>
      <c r="AN52" s="78">
        <f>MAX(AD52:AK52)</f>
        <v>0.018</v>
      </c>
      <c r="AO52" s="194"/>
      <c r="AP52" s="858"/>
      <c r="AQ52" s="859"/>
    </row>
    <row r="53" spans="1:43" ht="6" customHeight="1">
      <c r="A53" s="239"/>
      <c r="B53" s="24"/>
      <c r="C53" s="24"/>
      <c r="D53" s="24"/>
      <c r="E53" s="24"/>
      <c r="F53" s="24"/>
      <c r="G53" s="561"/>
      <c r="H53" s="561"/>
      <c r="I53" s="24"/>
      <c r="K53" s="24"/>
      <c r="L53" s="173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505"/>
      <c r="AE53" s="505"/>
      <c r="AF53" s="505"/>
      <c r="AG53" s="505"/>
      <c r="AH53" s="505"/>
      <c r="AI53" s="505"/>
      <c r="AJ53" s="505"/>
      <c r="AK53" s="24"/>
      <c r="AL53" s="562"/>
      <c r="AM53" s="563"/>
      <c r="AN53" s="564"/>
      <c r="AP53" s="246"/>
      <c r="AQ53" s="246"/>
    </row>
    <row r="54" spans="1:43" ht="12.75">
      <c r="A54" s="518" t="s">
        <v>111</v>
      </c>
      <c r="B54" s="246"/>
      <c r="C54" s="246"/>
      <c r="D54" s="246"/>
      <c r="E54" s="246"/>
      <c r="F54" s="246"/>
      <c r="G54" s="246"/>
      <c r="H54" s="246"/>
      <c r="I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6"/>
      <c r="AP54" s="246"/>
      <c r="AQ54" s="246"/>
    </row>
    <row r="55" spans="1:43" ht="12.75" hidden="1">
      <c r="A55" s="207" t="s">
        <v>49</v>
      </c>
      <c r="B55" s="246"/>
      <c r="C55" s="246"/>
      <c r="D55" s="246"/>
      <c r="E55" s="246"/>
      <c r="F55" s="246"/>
      <c r="G55" s="246"/>
      <c r="H55" s="246"/>
      <c r="I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6"/>
      <c r="AP55" s="246"/>
      <c r="AQ55" s="246"/>
    </row>
    <row r="56" spans="1:38" ht="12.75">
      <c r="A56" s="519" t="s">
        <v>112</v>
      </c>
      <c r="B56" s="246"/>
      <c r="C56" s="246"/>
      <c r="D56" s="246"/>
      <c r="E56" s="246"/>
      <c r="F56" s="246"/>
      <c r="G56" s="246"/>
      <c r="H56" s="246"/>
      <c r="I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6"/>
    </row>
    <row r="57" spans="1:38" ht="14.25">
      <c r="A57" s="520" t="s">
        <v>279</v>
      </c>
      <c r="B57" s="246"/>
      <c r="C57" s="246"/>
      <c r="D57" s="246"/>
      <c r="E57" s="246"/>
      <c r="F57" s="246"/>
      <c r="G57" s="246"/>
      <c r="H57" s="246"/>
      <c r="I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6"/>
    </row>
    <row r="58" spans="1:38" ht="14.25">
      <c r="A58" s="521" t="s">
        <v>280</v>
      </c>
      <c r="B58" s="246"/>
      <c r="C58" s="246"/>
      <c r="D58" s="246"/>
      <c r="E58" s="246"/>
      <c r="F58" s="246"/>
      <c r="G58" s="246"/>
      <c r="H58" s="246"/>
      <c r="I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6"/>
    </row>
    <row r="59" spans="1:38" ht="14.25">
      <c r="A59" s="522" t="s">
        <v>281</v>
      </c>
      <c r="B59" s="246"/>
      <c r="C59" s="246"/>
      <c r="D59" s="246"/>
      <c r="E59" s="246"/>
      <c r="F59" s="246"/>
      <c r="G59" s="246"/>
      <c r="H59" s="246"/>
      <c r="I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6"/>
    </row>
    <row r="60" spans="1:38" ht="12" customHeight="1">
      <c r="A60" s="522" t="s">
        <v>282</v>
      </c>
      <c r="B60" s="246"/>
      <c r="C60" s="246"/>
      <c r="D60" s="246"/>
      <c r="E60" s="246"/>
      <c r="F60" s="246"/>
      <c r="G60" s="246"/>
      <c r="H60" s="246"/>
      <c r="I60" s="246"/>
      <c r="K60" s="24"/>
      <c r="L60" s="24"/>
      <c r="M60" s="24"/>
      <c r="N60" s="24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6"/>
    </row>
    <row r="61" spans="1:40" s="246" customFormat="1" ht="14.25">
      <c r="A61" s="523" t="s">
        <v>283</v>
      </c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8"/>
      <c r="T61" s="508"/>
      <c r="U61" s="508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508"/>
      <c r="AM61" s="508"/>
      <c r="AN61" s="508"/>
    </row>
    <row r="62" spans="1:40" s="246" customFormat="1" ht="12.75">
      <c r="A62" s="524" t="s">
        <v>103</v>
      </c>
      <c r="B62" s="509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509"/>
      <c r="AM62" s="509"/>
      <c r="AN62" s="509"/>
    </row>
    <row r="63" spans="1:38" ht="12.75">
      <c r="A63" s="523" t="s">
        <v>140</v>
      </c>
      <c r="B63" s="246"/>
      <c r="C63" s="246"/>
      <c r="D63" s="246"/>
      <c r="E63" s="246"/>
      <c r="F63" s="246"/>
      <c r="G63" s="246"/>
      <c r="H63" s="246"/>
      <c r="I63" s="246"/>
      <c r="K63" s="24"/>
      <c r="L63" s="24"/>
      <c r="M63" s="24"/>
      <c r="N63" s="24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6"/>
    </row>
    <row r="64" spans="1:38" ht="12" customHeight="1">
      <c r="A64" s="207" t="s">
        <v>255</v>
      </c>
      <c r="B64" s="246"/>
      <c r="C64" s="246"/>
      <c r="D64" s="246"/>
      <c r="E64" s="246"/>
      <c r="F64" s="246"/>
      <c r="G64" s="246"/>
      <c r="H64" s="246"/>
      <c r="I64" s="246"/>
      <c r="K64" s="24"/>
      <c r="L64" s="24"/>
      <c r="M64" s="24"/>
      <c r="N64" s="24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6"/>
    </row>
    <row r="65" spans="1:38" ht="12.75">
      <c r="A65" s="207" t="s">
        <v>284</v>
      </c>
      <c r="B65" s="246"/>
      <c r="C65" s="246"/>
      <c r="D65" s="246"/>
      <c r="E65" s="246"/>
      <c r="F65" s="246"/>
      <c r="G65" s="246"/>
      <c r="H65" s="246"/>
      <c r="I65" s="246"/>
      <c r="K65" s="24"/>
      <c r="L65" s="24"/>
      <c r="M65" s="24"/>
      <c r="N65" s="24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6"/>
    </row>
    <row r="66" spans="1:38" ht="12.75">
      <c r="A66" s="207" t="s">
        <v>285</v>
      </c>
      <c r="B66" s="246"/>
      <c r="C66" s="246"/>
      <c r="D66" s="246"/>
      <c r="E66" s="246"/>
      <c r="F66" s="246"/>
      <c r="G66" s="246"/>
      <c r="H66" s="246"/>
      <c r="I66" s="246"/>
      <c r="K66" s="24"/>
      <c r="L66" s="24"/>
      <c r="M66" s="24"/>
      <c r="N66" s="24"/>
      <c r="AL66" s="246"/>
    </row>
    <row r="67" spans="1:38" ht="12" customHeight="1">
      <c r="A67" s="208" t="s">
        <v>145</v>
      </c>
      <c r="B67" s="246"/>
      <c r="C67" s="246"/>
      <c r="D67" s="246"/>
      <c r="E67" s="246"/>
      <c r="F67" s="246"/>
      <c r="G67" s="246"/>
      <c r="H67" s="246"/>
      <c r="I67" s="246"/>
      <c r="K67" s="24"/>
      <c r="L67" s="24"/>
      <c r="M67" s="24"/>
      <c r="N67" s="24"/>
      <c r="O67" s="207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6"/>
    </row>
    <row r="68" spans="1:38" ht="12" customHeight="1">
      <c r="A68" s="207" t="s">
        <v>146</v>
      </c>
      <c r="B68" s="246"/>
      <c r="C68" s="246"/>
      <c r="D68" s="246"/>
      <c r="E68" s="246"/>
      <c r="F68" s="246"/>
      <c r="G68" s="246"/>
      <c r="H68" s="246"/>
      <c r="I68" s="246"/>
      <c r="K68" s="24"/>
      <c r="L68" s="24"/>
      <c r="M68" s="24"/>
      <c r="N68" s="24"/>
      <c r="O68" s="510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6"/>
    </row>
    <row r="69" spans="1:38" ht="12.75">
      <c r="A69" s="11" t="s">
        <v>168</v>
      </c>
      <c r="B69" s="18"/>
      <c r="C69" s="18"/>
      <c r="D69" s="246"/>
      <c r="E69" s="246"/>
      <c r="F69" s="246"/>
      <c r="G69" s="246"/>
      <c r="H69" s="246"/>
      <c r="I69" s="246"/>
      <c r="K69" s="24"/>
      <c r="L69" s="24"/>
      <c r="M69" s="24"/>
      <c r="N69" s="24"/>
      <c r="O69" s="510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6"/>
    </row>
    <row r="70" spans="2:38" ht="12.75">
      <c r="B70" s="246"/>
      <c r="C70" s="246"/>
      <c r="D70" s="246"/>
      <c r="E70" s="246"/>
      <c r="F70" s="246"/>
      <c r="G70" s="246"/>
      <c r="H70" s="246"/>
      <c r="I70" s="246"/>
      <c r="K70" s="24"/>
      <c r="L70" s="24"/>
      <c r="M70" s="24"/>
      <c r="N70" s="24"/>
      <c r="O70" s="510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6"/>
    </row>
    <row r="71" spans="2:38" ht="12" customHeight="1">
      <c r="B71" s="246"/>
      <c r="C71" s="246"/>
      <c r="D71" s="246"/>
      <c r="E71" s="246"/>
      <c r="F71" s="246"/>
      <c r="G71" s="246"/>
      <c r="H71" s="246"/>
      <c r="I71" s="246"/>
      <c r="K71" s="24"/>
      <c r="L71" s="24"/>
      <c r="M71" s="24"/>
      <c r="N71" s="24"/>
      <c r="O71" s="510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6"/>
    </row>
    <row r="72" spans="2:38" ht="12" customHeight="1">
      <c r="B72" s="246"/>
      <c r="C72" s="246"/>
      <c r="D72" s="246"/>
      <c r="E72" s="246"/>
      <c r="F72" s="246"/>
      <c r="G72" s="246"/>
      <c r="H72" s="246"/>
      <c r="I72" s="246"/>
      <c r="K72" s="24"/>
      <c r="L72" s="24"/>
      <c r="M72" s="24"/>
      <c r="N72" s="24"/>
      <c r="AL72" s="246"/>
    </row>
    <row r="73" spans="2:38" ht="12" customHeight="1">
      <c r="B73" s="246"/>
      <c r="C73" s="246"/>
      <c r="D73" s="246"/>
      <c r="E73" s="246"/>
      <c r="F73" s="246"/>
      <c r="G73" s="246"/>
      <c r="H73" s="246"/>
      <c r="I73" s="246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6"/>
    </row>
    <row r="74" spans="2:38" ht="12" customHeight="1">
      <c r="B74" s="246"/>
      <c r="C74" s="246"/>
      <c r="D74" s="246"/>
      <c r="E74" s="246"/>
      <c r="F74" s="246"/>
      <c r="G74" s="246"/>
      <c r="H74" s="246"/>
      <c r="I74" s="246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6"/>
    </row>
    <row r="75" spans="2:38" ht="12.75">
      <c r="B75" s="246"/>
      <c r="C75" s="246"/>
      <c r="D75" s="246"/>
      <c r="E75" s="246"/>
      <c r="F75" s="246"/>
      <c r="G75" s="246"/>
      <c r="H75" s="246"/>
      <c r="I75" s="246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6"/>
    </row>
    <row r="76" spans="2:38" ht="12" customHeight="1">
      <c r="B76" s="246"/>
      <c r="C76" s="246"/>
      <c r="D76" s="246"/>
      <c r="E76" s="246"/>
      <c r="F76" s="246"/>
      <c r="G76" s="246"/>
      <c r="H76" s="246"/>
      <c r="I76" s="246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6"/>
    </row>
    <row r="77" spans="2:38" ht="12" customHeight="1">
      <c r="B77" s="246"/>
      <c r="C77" s="246"/>
      <c r="D77" s="246"/>
      <c r="E77" s="246"/>
      <c r="F77" s="246"/>
      <c r="G77" s="246"/>
      <c r="H77" s="246"/>
      <c r="I77" s="246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6"/>
    </row>
    <row r="78" spans="2:38" ht="12.75">
      <c r="B78" s="246"/>
      <c r="C78" s="246"/>
      <c r="D78" s="246"/>
      <c r="E78" s="246"/>
      <c r="F78" s="246"/>
      <c r="G78" s="246"/>
      <c r="H78" s="246"/>
      <c r="I78" s="246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6"/>
    </row>
    <row r="79" spans="2:38" ht="12.75">
      <c r="B79" s="246"/>
      <c r="C79" s="246"/>
      <c r="D79" s="246"/>
      <c r="E79" s="246"/>
      <c r="F79" s="246"/>
      <c r="G79" s="246"/>
      <c r="H79" s="246"/>
      <c r="I79" s="246"/>
      <c r="K79" s="246"/>
      <c r="L79" s="246"/>
      <c r="AL79" s="246"/>
    </row>
    <row r="80" spans="2:38" ht="12.75">
      <c r="B80" s="246"/>
      <c r="C80" s="246"/>
      <c r="D80" s="246"/>
      <c r="E80" s="246"/>
      <c r="F80" s="246"/>
      <c r="G80" s="246"/>
      <c r="H80" s="246"/>
      <c r="I80" s="246"/>
      <c r="K80" s="246"/>
      <c r="L80" s="246"/>
      <c r="AL80" s="246"/>
    </row>
    <row r="81" spans="2:38" ht="12.75">
      <c r="B81" s="246"/>
      <c r="C81" s="246"/>
      <c r="D81" s="246"/>
      <c r="E81" s="246"/>
      <c r="F81" s="246"/>
      <c r="G81" s="246"/>
      <c r="H81" s="246"/>
      <c r="I81" s="246"/>
      <c r="K81" s="246"/>
      <c r="L81" s="246"/>
      <c r="AL81" s="246"/>
    </row>
    <row r="82" spans="2:38" ht="12.75">
      <c r="B82" s="246"/>
      <c r="C82" s="246"/>
      <c r="D82" s="246"/>
      <c r="E82" s="246"/>
      <c r="F82" s="246"/>
      <c r="G82" s="246"/>
      <c r="H82" s="246"/>
      <c r="I82" s="246"/>
      <c r="K82" s="246"/>
      <c r="L82" s="246"/>
      <c r="AL82" s="246"/>
    </row>
    <row r="83" spans="2:38" ht="12" customHeight="1">
      <c r="B83" s="246"/>
      <c r="C83" s="246"/>
      <c r="D83" s="246"/>
      <c r="E83" s="246"/>
      <c r="F83" s="246"/>
      <c r="G83" s="246"/>
      <c r="H83" s="246"/>
      <c r="I83" s="246"/>
      <c r="K83" s="246"/>
      <c r="L83" s="246"/>
      <c r="AL83" s="246"/>
    </row>
    <row r="84" spans="2:38" ht="12" customHeight="1">
      <c r="B84" s="246"/>
      <c r="C84" s="246"/>
      <c r="D84" s="246"/>
      <c r="E84" s="246"/>
      <c r="F84" s="246"/>
      <c r="G84" s="246"/>
      <c r="H84" s="246"/>
      <c r="I84" s="246"/>
      <c r="K84" s="246"/>
      <c r="L84" s="246"/>
      <c r="AL84" s="246"/>
    </row>
    <row r="85" spans="2:38" ht="12" customHeight="1">
      <c r="B85" s="246"/>
      <c r="C85" s="246"/>
      <c r="D85" s="246"/>
      <c r="E85" s="246"/>
      <c r="F85" s="246"/>
      <c r="G85" s="246"/>
      <c r="H85" s="246"/>
      <c r="I85" s="246"/>
      <c r="K85" s="246"/>
      <c r="L85" s="246"/>
      <c r="AL85" s="246"/>
    </row>
    <row r="86" spans="2:38" ht="12" customHeight="1">
      <c r="B86" s="246"/>
      <c r="C86" s="246"/>
      <c r="D86" s="246"/>
      <c r="E86" s="246"/>
      <c r="F86" s="246"/>
      <c r="G86" s="246"/>
      <c r="H86" s="246"/>
      <c r="I86" s="246"/>
      <c r="K86" s="246"/>
      <c r="L86" s="246"/>
      <c r="AL86" s="246"/>
    </row>
    <row r="87" spans="2:38" ht="12" customHeight="1">
      <c r="B87" s="246"/>
      <c r="C87" s="246"/>
      <c r="D87" s="246"/>
      <c r="E87" s="246"/>
      <c r="F87" s="246"/>
      <c r="G87" s="246"/>
      <c r="H87" s="246"/>
      <c r="I87" s="246"/>
      <c r="K87" s="246"/>
      <c r="L87" s="246"/>
      <c r="AL87" s="246"/>
    </row>
    <row r="88" spans="2:38" ht="12" customHeight="1">
      <c r="B88" s="246"/>
      <c r="C88" s="246"/>
      <c r="D88" s="246"/>
      <c r="E88" s="246"/>
      <c r="F88" s="246"/>
      <c r="G88" s="246"/>
      <c r="H88" s="246"/>
      <c r="I88" s="246"/>
      <c r="K88" s="246"/>
      <c r="L88" s="246"/>
      <c r="AL88" s="246"/>
    </row>
    <row r="89" spans="2:38" ht="12" customHeight="1">
      <c r="B89" s="246"/>
      <c r="C89" s="246"/>
      <c r="D89" s="246"/>
      <c r="E89" s="246"/>
      <c r="F89" s="246"/>
      <c r="G89" s="246"/>
      <c r="H89" s="246"/>
      <c r="I89" s="246"/>
      <c r="K89" s="246"/>
      <c r="L89" s="246"/>
      <c r="AL89" s="246"/>
    </row>
    <row r="90" spans="2:38" ht="12" customHeight="1">
      <c r="B90" s="246"/>
      <c r="C90" s="246"/>
      <c r="D90" s="246"/>
      <c r="E90" s="246"/>
      <c r="F90" s="246"/>
      <c r="G90" s="246"/>
      <c r="H90" s="246"/>
      <c r="I90" s="246"/>
      <c r="K90" s="246"/>
      <c r="L90" s="246"/>
      <c r="AL90" s="246"/>
    </row>
    <row r="91" spans="2:38" ht="12.75">
      <c r="B91" s="246"/>
      <c r="C91" s="246"/>
      <c r="D91" s="246"/>
      <c r="E91" s="246"/>
      <c r="F91" s="246"/>
      <c r="G91" s="246"/>
      <c r="H91" s="246"/>
      <c r="I91" s="246"/>
      <c r="K91" s="246"/>
      <c r="L91" s="246"/>
      <c r="AL91" s="246"/>
    </row>
    <row r="92" spans="2:38" ht="12.75">
      <c r="B92" s="246"/>
      <c r="C92" s="246"/>
      <c r="D92" s="246"/>
      <c r="E92" s="246"/>
      <c r="F92" s="246"/>
      <c r="G92" s="246"/>
      <c r="H92" s="246"/>
      <c r="I92" s="246"/>
      <c r="K92" s="246"/>
      <c r="L92" s="246"/>
      <c r="AL92" s="246"/>
    </row>
    <row r="93" spans="2:38" ht="12.75">
      <c r="B93" s="246"/>
      <c r="C93" s="246"/>
      <c r="D93" s="246"/>
      <c r="E93" s="246"/>
      <c r="F93" s="246"/>
      <c r="G93" s="246"/>
      <c r="H93" s="246"/>
      <c r="I93" s="246"/>
      <c r="K93" s="246"/>
      <c r="L93" s="246"/>
      <c r="AL93" s="246"/>
    </row>
    <row r="94" spans="2:38" ht="12.75">
      <c r="B94" s="246"/>
      <c r="C94" s="246"/>
      <c r="D94" s="246"/>
      <c r="E94" s="246"/>
      <c r="F94" s="246"/>
      <c r="G94" s="246"/>
      <c r="H94" s="246"/>
      <c r="I94" s="246"/>
      <c r="K94" s="246"/>
      <c r="L94" s="246"/>
      <c r="AL94" s="246"/>
    </row>
    <row r="95" spans="2:38" ht="12.75">
      <c r="B95" s="246"/>
      <c r="C95" s="246"/>
      <c r="D95" s="246"/>
      <c r="E95" s="246"/>
      <c r="F95" s="246"/>
      <c r="G95" s="246"/>
      <c r="H95" s="246"/>
      <c r="I95" s="246"/>
      <c r="K95" s="246"/>
      <c r="L95" s="246"/>
      <c r="AL95" s="246"/>
    </row>
    <row r="96" spans="2:38" ht="12.75">
      <c r="B96" s="246"/>
      <c r="C96" s="246"/>
      <c r="D96" s="246"/>
      <c r="E96" s="246"/>
      <c r="F96" s="246"/>
      <c r="G96" s="246"/>
      <c r="H96" s="246"/>
      <c r="I96" s="246"/>
      <c r="K96" s="246"/>
      <c r="L96" s="246"/>
      <c r="AL96" s="246"/>
    </row>
    <row r="97" spans="2:38" ht="12.75">
      <c r="B97" s="246"/>
      <c r="C97" s="246"/>
      <c r="D97" s="246"/>
      <c r="E97" s="246"/>
      <c r="F97" s="246"/>
      <c r="G97" s="246"/>
      <c r="H97" s="246"/>
      <c r="I97" s="246"/>
      <c r="K97" s="246"/>
      <c r="L97" s="246"/>
      <c r="AL97" s="246"/>
    </row>
    <row r="98" spans="2:38" ht="12.75">
      <c r="B98" s="246"/>
      <c r="C98" s="246"/>
      <c r="D98" s="246"/>
      <c r="E98" s="246"/>
      <c r="F98" s="246"/>
      <c r="G98" s="246"/>
      <c r="H98" s="246"/>
      <c r="I98" s="246"/>
      <c r="K98" s="246"/>
      <c r="L98" s="246"/>
      <c r="AL98" s="246"/>
    </row>
    <row r="99" spans="2:38" ht="12.75">
      <c r="B99" s="246"/>
      <c r="C99" s="246"/>
      <c r="D99" s="246"/>
      <c r="E99" s="246"/>
      <c r="F99" s="246"/>
      <c r="G99" s="246"/>
      <c r="H99" s="246"/>
      <c r="I99" s="246"/>
      <c r="K99" s="246"/>
      <c r="L99" s="246"/>
      <c r="AL99" s="246"/>
    </row>
    <row r="100" spans="2:38" ht="12.75">
      <c r="B100" s="246"/>
      <c r="C100" s="246"/>
      <c r="D100" s="246"/>
      <c r="E100" s="246"/>
      <c r="F100" s="246"/>
      <c r="G100" s="246"/>
      <c r="H100" s="246"/>
      <c r="I100" s="246"/>
      <c r="K100" s="246"/>
      <c r="L100" s="246"/>
      <c r="AL100" s="246"/>
    </row>
    <row r="101" spans="2:38" ht="12.75">
      <c r="B101" s="246"/>
      <c r="C101" s="246"/>
      <c r="D101" s="246"/>
      <c r="E101" s="246"/>
      <c r="F101" s="246"/>
      <c r="G101" s="246"/>
      <c r="H101" s="246"/>
      <c r="I101" s="246"/>
      <c r="K101" s="246"/>
      <c r="L101" s="246"/>
      <c r="AL101" s="246"/>
    </row>
    <row r="102" spans="2:38" ht="12.75">
      <c r="B102" s="246"/>
      <c r="C102" s="246"/>
      <c r="D102" s="246"/>
      <c r="E102" s="246"/>
      <c r="F102" s="246"/>
      <c r="G102" s="246"/>
      <c r="H102" s="246"/>
      <c r="I102" s="246"/>
      <c r="K102" s="246"/>
      <c r="L102" s="246"/>
      <c r="AL102" s="246"/>
    </row>
    <row r="103" spans="2:38" ht="12.75">
      <c r="B103" s="246"/>
      <c r="C103" s="246"/>
      <c r="D103" s="246"/>
      <c r="E103" s="246"/>
      <c r="F103" s="246"/>
      <c r="G103" s="246"/>
      <c r="H103" s="246"/>
      <c r="I103" s="246"/>
      <c r="K103" s="246"/>
      <c r="L103" s="246"/>
      <c r="AL103" s="246"/>
    </row>
    <row r="104" spans="2:38" ht="12.75">
      <c r="B104" s="246"/>
      <c r="C104" s="246"/>
      <c r="D104" s="246"/>
      <c r="E104" s="246"/>
      <c r="F104" s="246"/>
      <c r="G104" s="246"/>
      <c r="H104" s="246"/>
      <c r="I104" s="246"/>
      <c r="K104" s="246"/>
      <c r="L104" s="246"/>
      <c r="AL104" s="246"/>
    </row>
    <row r="105" spans="2:38" ht="12.75">
      <c r="B105" s="246"/>
      <c r="C105" s="246"/>
      <c r="D105" s="246"/>
      <c r="E105" s="246"/>
      <c r="F105" s="246"/>
      <c r="G105" s="246"/>
      <c r="H105" s="246"/>
      <c r="I105" s="246"/>
      <c r="K105" s="246"/>
      <c r="L105" s="246"/>
      <c r="AL105" s="246"/>
    </row>
    <row r="106" spans="2:38" ht="12.75">
      <c r="B106" s="246"/>
      <c r="C106" s="246"/>
      <c r="D106" s="246"/>
      <c r="E106" s="246"/>
      <c r="F106" s="246"/>
      <c r="G106" s="246"/>
      <c r="H106" s="246"/>
      <c r="I106" s="246"/>
      <c r="K106" s="246"/>
      <c r="L106" s="246"/>
      <c r="AL106" s="246"/>
    </row>
    <row r="107" spans="2:38" ht="12.75">
      <c r="B107" s="246"/>
      <c r="C107" s="246"/>
      <c r="D107" s="246"/>
      <c r="E107" s="246"/>
      <c r="F107" s="246"/>
      <c r="G107" s="246"/>
      <c r="H107" s="246"/>
      <c r="I107" s="246"/>
      <c r="K107" s="246"/>
      <c r="L107" s="246"/>
      <c r="AL107" s="246"/>
    </row>
    <row r="108" spans="2:38" ht="12.75">
      <c r="B108" s="246"/>
      <c r="C108" s="246"/>
      <c r="D108" s="246"/>
      <c r="E108" s="246"/>
      <c r="F108" s="246"/>
      <c r="G108" s="246"/>
      <c r="H108" s="246"/>
      <c r="I108" s="246"/>
      <c r="K108" s="246"/>
      <c r="L108" s="246"/>
      <c r="AL108" s="246"/>
    </row>
    <row r="109" spans="2:38" ht="12.75">
      <c r="B109" s="246"/>
      <c r="C109" s="246"/>
      <c r="D109" s="246"/>
      <c r="E109" s="246"/>
      <c r="F109" s="246"/>
      <c r="G109" s="246"/>
      <c r="H109" s="246"/>
      <c r="I109" s="246"/>
      <c r="K109" s="246"/>
      <c r="L109" s="246"/>
      <c r="AL109" s="246"/>
    </row>
    <row r="110" spans="2:38" ht="12.75">
      <c r="B110" s="246"/>
      <c r="C110" s="246"/>
      <c r="D110" s="246"/>
      <c r="E110" s="246"/>
      <c r="F110" s="246"/>
      <c r="G110" s="246"/>
      <c r="H110" s="246"/>
      <c r="I110" s="246"/>
      <c r="K110" s="246"/>
      <c r="L110" s="246"/>
      <c r="AL110" s="246"/>
    </row>
    <row r="111" spans="2:38" ht="12.75">
      <c r="B111" s="246"/>
      <c r="C111" s="246"/>
      <c r="D111" s="246"/>
      <c r="E111" s="246"/>
      <c r="F111" s="246"/>
      <c r="G111" s="246"/>
      <c r="H111" s="246"/>
      <c r="I111" s="246"/>
      <c r="K111" s="246"/>
      <c r="L111" s="246"/>
      <c r="AL111" s="246"/>
    </row>
    <row r="112" spans="2:38" ht="12.75">
      <c r="B112" s="246"/>
      <c r="C112" s="246"/>
      <c r="D112" s="246"/>
      <c r="E112" s="246"/>
      <c r="F112" s="246"/>
      <c r="G112" s="246"/>
      <c r="H112" s="246"/>
      <c r="I112" s="246"/>
      <c r="K112" s="246"/>
      <c r="L112" s="246"/>
      <c r="AL112" s="246"/>
    </row>
    <row r="113" spans="2:38" ht="12.75">
      <c r="B113" s="246"/>
      <c r="C113" s="246"/>
      <c r="D113" s="246"/>
      <c r="E113" s="246"/>
      <c r="F113" s="246"/>
      <c r="G113" s="246"/>
      <c r="H113" s="246"/>
      <c r="I113" s="246"/>
      <c r="K113" s="246"/>
      <c r="L113" s="246"/>
      <c r="AL113" s="246"/>
    </row>
    <row r="114" spans="2:38" ht="12.75">
      <c r="B114" s="246"/>
      <c r="C114" s="246"/>
      <c r="D114" s="246"/>
      <c r="E114" s="246"/>
      <c r="F114" s="246"/>
      <c r="G114" s="246"/>
      <c r="H114" s="246"/>
      <c r="I114" s="246"/>
      <c r="K114" s="246"/>
      <c r="L114" s="246"/>
      <c r="AL114" s="246"/>
    </row>
    <row r="115" spans="2:38" ht="12.75">
      <c r="B115" s="246"/>
      <c r="C115" s="246"/>
      <c r="D115" s="246"/>
      <c r="E115" s="246"/>
      <c r="F115" s="246"/>
      <c r="G115" s="246"/>
      <c r="H115" s="246"/>
      <c r="I115" s="246"/>
      <c r="K115" s="246"/>
      <c r="L115" s="246"/>
      <c r="AL115" s="246"/>
    </row>
    <row r="116" spans="2:38" ht="12.75">
      <c r="B116" s="246"/>
      <c r="C116" s="246"/>
      <c r="D116" s="246"/>
      <c r="E116" s="246"/>
      <c r="F116" s="246"/>
      <c r="G116" s="246"/>
      <c r="H116" s="246"/>
      <c r="I116" s="246"/>
      <c r="K116" s="246"/>
      <c r="L116" s="246"/>
      <c r="AL116" s="246"/>
    </row>
    <row r="117" spans="2:38" ht="12.75">
      <c r="B117" s="246"/>
      <c r="C117" s="246"/>
      <c r="D117" s="246"/>
      <c r="E117" s="246"/>
      <c r="F117" s="246"/>
      <c r="G117" s="246"/>
      <c r="H117" s="246"/>
      <c r="I117" s="246"/>
      <c r="K117" s="246"/>
      <c r="L117" s="246"/>
      <c r="AL117" s="246"/>
    </row>
    <row r="118" spans="2:38" ht="12.75">
      <c r="B118" s="246"/>
      <c r="C118" s="246"/>
      <c r="D118" s="246"/>
      <c r="E118" s="246"/>
      <c r="F118" s="246"/>
      <c r="G118" s="246"/>
      <c r="H118" s="246"/>
      <c r="I118" s="246"/>
      <c r="K118" s="246"/>
      <c r="L118" s="246"/>
      <c r="AL118" s="246"/>
    </row>
    <row r="119" spans="2:38" ht="12.75">
      <c r="B119" s="246"/>
      <c r="C119" s="246"/>
      <c r="D119" s="246"/>
      <c r="E119" s="246"/>
      <c r="F119" s="246"/>
      <c r="G119" s="246"/>
      <c r="H119" s="246"/>
      <c r="I119" s="246"/>
      <c r="K119" s="246"/>
      <c r="L119" s="246"/>
      <c r="AL119" s="246"/>
    </row>
    <row r="120" spans="2:38" ht="12.75">
      <c r="B120" s="246"/>
      <c r="C120" s="246"/>
      <c r="D120" s="246"/>
      <c r="E120" s="246"/>
      <c r="F120" s="246"/>
      <c r="G120" s="246"/>
      <c r="H120" s="246"/>
      <c r="I120" s="246"/>
      <c r="K120" s="246"/>
      <c r="L120" s="246"/>
      <c r="AL120" s="246"/>
    </row>
    <row r="121" spans="2:38" ht="12.75">
      <c r="B121" s="246"/>
      <c r="C121" s="246"/>
      <c r="D121" s="246"/>
      <c r="E121" s="246"/>
      <c r="F121" s="246"/>
      <c r="G121" s="246"/>
      <c r="H121" s="246"/>
      <c r="I121" s="246"/>
      <c r="K121" s="246"/>
      <c r="L121" s="246"/>
      <c r="AL121" s="246"/>
    </row>
    <row r="122" spans="2:38" ht="12.75">
      <c r="B122" s="246"/>
      <c r="C122" s="246"/>
      <c r="D122" s="246"/>
      <c r="E122" s="246"/>
      <c r="F122" s="246"/>
      <c r="G122" s="246"/>
      <c r="H122" s="246"/>
      <c r="I122" s="246"/>
      <c r="K122" s="246"/>
      <c r="L122" s="246"/>
      <c r="AL122" s="246"/>
    </row>
    <row r="123" spans="2:38" ht="12.75">
      <c r="B123" s="246"/>
      <c r="C123" s="246"/>
      <c r="D123" s="246"/>
      <c r="E123" s="246"/>
      <c r="F123" s="246"/>
      <c r="G123" s="246"/>
      <c r="H123" s="246"/>
      <c r="I123" s="246"/>
      <c r="K123" s="246"/>
      <c r="L123" s="246"/>
      <c r="AL123" s="246"/>
    </row>
    <row r="124" spans="2:38" ht="12.75">
      <c r="B124" s="246"/>
      <c r="C124" s="246"/>
      <c r="D124" s="246"/>
      <c r="E124" s="246"/>
      <c r="F124" s="246"/>
      <c r="G124" s="246"/>
      <c r="H124" s="246"/>
      <c r="I124" s="246"/>
      <c r="K124" s="246"/>
      <c r="L124" s="246"/>
      <c r="AL124" s="246"/>
    </row>
    <row r="125" spans="2:38" ht="12.75">
      <c r="B125" s="246"/>
      <c r="C125" s="246"/>
      <c r="D125" s="246"/>
      <c r="E125" s="246"/>
      <c r="F125" s="246"/>
      <c r="G125" s="246"/>
      <c r="H125" s="246"/>
      <c r="I125" s="246"/>
      <c r="K125" s="246"/>
      <c r="L125" s="246"/>
      <c r="AL125" s="246"/>
    </row>
    <row r="126" spans="2:38" ht="12.75">
      <c r="B126" s="246"/>
      <c r="C126" s="246"/>
      <c r="D126" s="246"/>
      <c r="E126" s="246"/>
      <c r="F126" s="246"/>
      <c r="G126" s="246"/>
      <c r="H126" s="246"/>
      <c r="I126" s="246"/>
      <c r="K126" s="246"/>
      <c r="L126" s="246"/>
      <c r="AL126" s="246"/>
    </row>
    <row r="127" spans="2:38" ht="12.75">
      <c r="B127" s="246"/>
      <c r="C127" s="246"/>
      <c r="D127" s="246"/>
      <c r="E127" s="246"/>
      <c r="F127" s="246"/>
      <c r="G127" s="246"/>
      <c r="H127" s="246"/>
      <c r="I127" s="246"/>
      <c r="K127" s="246"/>
      <c r="L127" s="246"/>
      <c r="AL127" s="246"/>
    </row>
    <row r="128" spans="2:38" ht="12.75">
      <c r="B128" s="246"/>
      <c r="C128" s="246"/>
      <c r="D128" s="246"/>
      <c r="E128" s="246"/>
      <c r="F128" s="246"/>
      <c r="G128" s="246"/>
      <c r="H128" s="246"/>
      <c r="I128" s="246"/>
      <c r="K128" s="246"/>
      <c r="L128" s="246"/>
      <c r="AL128" s="246"/>
    </row>
    <row r="129" spans="2:38" ht="12.75">
      <c r="B129" s="246"/>
      <c r="C129" s="246"/>
      <c r="D129" s="246"/>
      <c r="E129" s="246"/>
      <c r="F129" s="246"/>
      <c r="G129" s="246"/>
      <c r="H129" s="246"/>
      <c r="I129" s="246"/>
      <c r="K129" s="246"/>
      <c r="L129" s="246"/>
      <c r="AL129" s="246"/>
    </row>
    <row r="130" spans="2:38" ht="12.75">
      <c r="B130" s="246"/>
      <c r="C130" s="246"/>
      <c r="D130" s="246"/>
      <c r="E130" s="246"/>
      <c r="F130" s="246"/>
      <c r="G130" s="246"/>
      <c r="H130" s="246"/>
      <c r="I130" s="246"/>
      <c r="K130" s="246"/>
      <c r="L130" s="246"/>
      <c r="AL130" s="246"/>
    </row>
    <row r="131" spans="2:38" ht="12.75">
      <c r="B131" s="246"/>
      <c r="C131" s="246"/>
      <c r="D131" s="246"/>
      <c r="E131" s="246"/>
      <c r="F131" s="246"/>
      <c r="G131" s="246"/>
      <c r="H131" s="246"/>
      <c r="I131" s="246"/>
      <c r="K131" s="246"/>
      <c r="L131" s="246"/>
      <c r="AL131" s="246"/>
    </row>
    <row r="132" spans="2:38" ht="12.75">
      <c r="B132" s="246"/>
      <c r="C132" s="246"/>
      <c r="D132" s="246"/>
      <c r="E132" s="246"/>
      <c r="F132" s="246"/>
      <c r="G132" s="246"/>
      <c r="H132" s="246"/>
      <c r="I132" s="246"/>
      <c r="K132" s="246"/>
      <c r="L132" s="246"/>
      <c r="AL132" s="246"/>
    </row>
    <row r="133" spans="2:38" ht="12.75">
      <c r="B133" s="246"/>
      <c r="C133" s="246"/>
      <c r="D133" s="246"/>
      <c r="E133" s="246"/>
      <c r="F133" s="246"/>
      <c r="G133" s="246"/>
      <c r="H133" s="246"/>
      <c r="I133" s="246"/>
      <c r="K133" s="246"/>
      <c r="L133" s="246"/>
      <c r="AL133" s="246"/>
    </row>
    <row r="134" spans="2:38" ht="12.75">
      <c r="B134" s="246"/>
      <c r="C134" s="246"/>
      <c r="D134" s="246"/>
      <c r="E134" s="246"/>
      <c r="F134" s="246"/>
      <c r="G134" s="246"/>
      <c r="H134" s="246"/>
      <c r="I134" s="246"/>
      <c r="K134" s="246"/>
      <c r="L134" s="246"/>
      <c r="AL134" s="246"/>
    </row>
    <row r="135" spans="2:38" ht="12.75">
      <c r="B135" s="246"/>
      <c r="C135" s="246"/>
      <c r="D135" s="246"/>
      <c r="E135" s="246"/>
      <c r="F135" s="246"/>
      <c r="G135" s="246"/>
      <c r="H135" s="246"/>
      <c r="I135" s="246"/>
      <c r="K135" s="246"/>
      <c r="L135" s="246"/>
      <c r="AL135" s="246"/>
    </row>
    <row r="136" spans="2:38" ht="12.75">
      <c r="B136" s="246"/>
      <c r="C136" s="246"/>
      <c r="D136" s="246"/>
      <c r="E136" s="246"/>
      <c r="F136" s="246"/>
      <c r="G136" s="246"/>
      <c r="H136" s="246"/>
      <c r="I136" s="246"/>
      <c r="K136" s="246"/>
      <c r="L136" s="246"/>
      <c r="AL136" s="246"/>
    </row>
    <row r="137" spans="2:38" ht="12.75">
      <c r="B137" s="246"/>
      <c r="C137" s="246"/>
      <c r="D137" s="246"/>
      <c r="E137" s="246"/>
      <c r="F137" s="246"/>
      <c r="G137" s="246"/>
      <c r="H137" s="246"/>
      <c r="I137" s="246"/>
      <c r="K137" s="246"/>
      <c r="L137" s="246"/>
      <c r="AL137" s="246"/>
    </row>
    <row r="138" spans="2:38" ht="12.75">
      <c r="B138" s="246"/>
      <c r="C138" s="246"/>
      <c r="D138" s="246"/>
      <c r="E138" s="246"/>
      <c r="F138" s="246"/>
      <c r="G138" s="246"/>
      <c r="H138" s="246"/>
      <c r="I138" s="246"/>
      <c r="K138" s="246"/>
      <c r="L138" s="246"/>
      <c r="AL138" s="246"/>
    </row>
    <row r="139" spans="2:38" ht="12.75">
      <c r="B139" s="246"/>
      <c r="C139" s="246"/>
      <c r="D139" s="246"/>
      <c r="E139" s="246"/>
      <c r="F139" s="246"/>
      <c r="G139" s="246"/>
      <c r="H139" s="246"/>
      <c r="I139" s="246"/>
      <c r="K139" s="246"/>
      <c r="L139" s="246"/>
      <c r="AL139" s="246"/>
    </row>
    <row r="140" spans="2:38" ht="12.75">
      <c r="B140" s="246"/>
      <c r="C140" s="246"/>
      <c r="D140" s="246"/>
      <c r="E140" s="246"/>
      <c r="F140" s="246"/>
      <c r="G140" s="246"/>
      <c r="H140" s="246"/>
      <c r="I140" s="246"/>
      <c r="K140" s="246"/>
      <c r="L140" s="246"/>
      <c r="AL140" s="246"/>
    </row>
    <row r="141" spans="2:38" ht="12.75">
      <c r="B141" s="246"/>
      <c r="C141" s="246"/>
      <c r="D141" s="246"/>
      <c r="E141" s="246"/>
      <c r="F141" s="246"/>
      <c r="G141" s="246"/>
      <c r="H141" s="246"/>
      <c r="I141" s="246"/>
      <c r="K141" s="246"/>
      <c r="L141" s="246"/>
      <c r="AL141" s="246"/>
    </row>
    <row r="142" spans="2:38" ht="12.75">
      <c r="B142" s="246"/>
      <c r="C142" s="246"/>
      <c r="D142" s="246"/>
      <c r="E142" s="246"/>
      <c r="F142" s="246"/>
      <c r="G142" s="246"/>
      <c r="H142" s="246"/>
      <c r="I142" s="246"/>
      <c r="K142" s="246"/>
      <c r="L142" s="246"/>
      <c r="AL142" s="246"/>
    </row>
    <row r="143" spans="2:38" ht="12.75">
      <c r="B143" s="246"/>
      <c r="C143" s="246"/>
      <c r="D143" s="246"/>
      <c r="E143" s="246"/>
      <c r="F143" s="246"/>
      <c r="G143" s="246"/>
      <c r="H143" s="246"/>
      <c r="I143" s="246"/>
      <c r="K143" s="246"/>
      <c r="L143" s="246"/>
      <c r="AL143" s="246"/>
    </row>
    <row r="144" spans="2:38" ht="12.75">
      <c r="B144" s="246"/>
      <c r="C144" s="246"/>
      <c r="D144" s="246"/>
      <c r="E144" s="246"/>
      <c r="F144" s="246"/>
      <c r="G144" s="246"/>
      <c r="H144" s="246"/>
      <c r="I144" s="246"/>
      <c r="K144" s="246"/>
      <c r="L144" s="246"/>
      <c r="AL144" s="246"/>
    </row>
    <row r="145" spans="2:38" ht="12.75">
      <c r="B145" s="246"/>
      <c r="C145" s="246"/>
      <c r="D145" s="246"/>
      <c r="E145" s="246"/>
      <c r="F145" s="246"/>
      <c r="G145" s="246"/>
      <c r="H145" s="246"/>
      <c r="I145" s="246"/>
      <c r="K145" s="246"/>
      <c r="L145" s="246"/>
      <c r="AL145" s="246"/>
    </row>
    <row r="146" spans="2:38" ht="12.75">
      <c r="B146" s="246"/>
      <c r="C146" s="246"/>
      <c r="D146" s="246"/>
      <c r="E146" s="246"/>
      <c r="F146" s="246"/>
      <c r="G146" s="246"/>
      <c r="H146" s="246"/>
      <c r="I146" s="246"/>
      <c r="K146" s="246"/>
      <c r="L146" s="246"/>
      <c r="AL146" s="246"/>
    </row>
    <row r="147" spans="2:38" ht="12.75">
      <c r="B147" s="246"/>
      <c r="C147" s="246"/>
      <c r="D147" s="246"/>
      <c r="E147" s="246"/>
      <c r="F147" s="246"/>
      <c r="G147" s="246"/>
      <c r="H147" s="246"/>
      <c r="I147" s="246"/>
      <c r="K147" s="246"/>
      <c r="L147" s="246"/>
      <c r="AL147" s="246"/>
    </row>
    <row r="148" spans="2:38" ht="12.75">
      <c r="B148" s="246"/>
      <c r="C148" s="246"/>
      <c r="D148" s="246"/>
      <c r="E148" s="246"/>
      <c r="F148" s="246"/>
      <c r="G148" s="246"/>
      <c r="H148" s="246"/>
      <c r="I148" s="246"/>
      <c r="K148" s="246"/>
      <c r="L148" s="246"/>
      <c r="AL148" s="246"/>
    </row>
    <row r="149" spans="2:38" ht="12.75">
      <c r="B149" s="246"/>
      <c r="C149" s="246"/>
      <c r="D149" s="246"/>
      <c r="E149" s="246"/>
      <c r="F149" s="246"/>
      <c r="G149" s="246"/>
      <c r="H149" s="246"/>
      <c r="I149" s="246"/>
      <c r="K149" s="246"/>
      <c r="L149" s="246"/>
      <c r="AL149" s="246"/>
    </row>
    <row r="150" spans="2:38" ht="12.75">
      <c r="B150" s="246"/>
      <c r="C150" s="246"/>
      <c r="D150" s="246"/>
      <c r="E150" s="246"/>
      <c r="F150" s="246"/>
      <c r="G150" s="246"/>
      <c r="H150" s="246"/>
      <c r="I150" s="246"/>
      <c r="K150" s="246"/>
      <c r="L150" s="246"/>
      <c r="AL150" s="246"/>
    </row>
    <row r="151" spans="2:38" ht="12.75">
      <c r="B151" s="246"/>
      <c r="C151" s="246"/>
      <c r="D151" s="246"/>
      <c r="E151" s="246"/>
      <c r="F151" s="246"/>
      <c r="G151" s="246"/>
      <c r="H151" s="246"/>
      <c r="I151" s="246"/>
      <c r="K151" s="246"/>
      <c r="L151" s="246"/>
      <c r="AL151" s="246"/>
    </row>
    <row r="152" spans="2:38" ht="12.75">
      <c r="B152" s="246"/>
      <c r="C152" s="246"/>
      <c r="D152" s="246"/>
      <c r="E152" s="246"/>
      <c r="F152" s="246"/>
      <c r="G152" s="246"/>
      <c r="H152" s="246"/>
      <c r="I152" s="246"/>
      <c r="K152" s="246"/>
      <c r="L152" s="246"/>
      <c r="AL152" s="246"/>
    </row>
    <row r="153" spans="2:38" ht="12.75">
      <c r="B153" s="246"/>
      <c r="C153" s="246"/>
      <c r="D153" s="246"/>
      <c r="E153" s="246"/>
      <c r="F153" s="246"/>
      <c r="G153" s="246"/>
      <c r="H153" s="246"/>
      <c r="I153" s="246"/>
      <c r="K153" s="246"/>
      <c r="L153" s="246"/>
      <c r="AL153" s="246"/>
    </row>
    <row r="154" spans="2:38" ht="12.75">
      <c r="B154" s="246"/>
      <c r="C154" s="246"/>
      <c r="D154" s="246"/>
      <c r="E154" s="246"/>
      <c r="F154" s="246"/>
      <c r="G154" s="246"/>
      <c r="H154" s="246"/>
      <c r="I154" s="246"/>
      <c r="K154" s="246"/>
      <c r="L154" s="246"/>
      <c r="AL154" s="246"/>
    </row>
    <row r="155" spans="2:38" ht="12.75">
      <c r="B155" s="246"/>
      <c r="C155" s="246"/>
      <c r="D155" s="246"/>
      <c r="E155" s="246"/>
      <c r="F155" s="246"/>
      <c r="G155" s="246"/>
      <c r="H155" s="246"/>
      <c r="I155" s="246"/>
      <c r="K155" s="246"/>
      <c r="L155" s="246"/>
      <c r="AL155" s="246"/>
    </row>
    <row r="156" spans="2:38" ht="12.75">
      <c r="B156" s="246"/>
      <c r="C156" s="246"/>
      <c r="D156" s="246"/>
      <c r="E156" s="246"/>
      <c r="F156" s="246"/>
      <c r="G156" s="246"/>
      <c r="H156" s="246"/>
      <c r="I156" s="246"/>
      <c r="K156" s="246"/>
      <c r="L156" s="246"/>
      <c r="AL156" s="246"/>
    </row>
    <row r="157" spans="2:38" ht="12.75">
      <c r="B157" s="246"/>
      <c r="C157" s="246"/>
      <c r="D157" s="246"/>
      <c r="E157" s="246"/>
      <c r="F157" s="246"/>
      <c r="G157" s="246"/>
      <c r="H157" s="246"/>
      <c r="I157" s="246"/>
      <c r="K157" s="246"/>
      <c r="L157" s="246"/>
      <c r="AL157" s="246"/>
    </row>
    <row r="158" spans="2:38" ht="12.75">
      <c r="B158" s="246"/>
      <c r="C158" s="246"/>
      <c r="D158" s="246"/>
      <c r="E158" s="246"/>
      <c r="F158" s="246"/>
      <c r="G158" s="246"/>
      <c r="H158" s="246"/>
      <c r="I158" s="246"/>
      <c r="K158" s="246"/>
      <c r="L158" s="246"/>
      <c r="AL158" s="246"/>
    </row>
    <row r="159" spans="2:38" ht="12.75">
      <c r="B159" s="246"/>
      <c r="C159" s="246"/>
      <c r="D159" s="246"/>
      <c r="E159" s="246"/>
      <c r="F159" s="246"/>
      <c r="G159" s="246"/>
      <c r="H159" s="246"/>
      <c r="I159" s="246"/>
      <c r="K159" s="246"/>
      <c r="L159" s="246"/>
      <c r="AL159" s="246"/>
    </row>
    <row r="160" spans="2:38" ht="12.75">
      <c r="B160" s="246"/>
      <c r="C160" s="246"/>
      <c r="D160" s="246"/>
      <c r="E160" s="246"/>
      <c r="F160" s="246"/>
      <c r="G160" s="246"/>
      <c r="H160" s="246"/>
      <c r="I160" s="246"/>
      <c r="K160" s="246"/>
      <c r="L160" s="246"/>
      <c r="AL160" s="246"/>
    </row>
    <row r="161" spans="2:38" ht="12.75">
      <c r="B161" s="246"/>
      <c r="C161" s="246"/>
      <c r="D161" s="246"/>
      <c r="E161" s="246"/>
      <c r="F161" s="246"/>
      <c r="G161" s="246"/>
      <c r="H161" s="246"/>
      <c r="I161" s="246"/>
      <c r="K161" s="246"/>
      <c r="L161" s="246"/>
      <c r="AL161" s="246"/>
    </row>
    <row r="162" spans="2:38" ht="12.75">
      <c r="B162" s="246"/>
      <c r="C162" s="246"/>
      <c r="D162" s="246"/>
      <c r="E162" s="246"/>
      <c r="F162" s="246"/>
      <c r="G162" s="246"/>
      <c r="H162" s="246"/>
      <c r="I162" s="246"/>
      <c r="K162" s="246"/>
      <c r="L162" s="246"/>
      <c r="AL162" s="246"/>
    </row>
  </sheetData>
  <sheetProtection/>
  <mergeCells count="14">
    <mergeCell ref="A1:AN1"/>
    <mergeCell ref="A2:A3"/>
    <mergeCell ref="B2:B3"/>
    <mergeCell ref="R2:R3"/>
    <mergeCell ref="S2:S3"/>
    <mergeCell ref="T2:T3"/>
    <mergeCell ref="AN2:AN3"/>
    <mergeCell ref="G2:J2"/>
    <mergeCell ref="K2:M2"/>
    <mergeCell ref="E2:E3"/>
    <mergeCell ref="F2:F3"/>
    <mergeCell ref="AL2:AL3"/>
    <mergeCell ref="AM2:AM3"/>
    <mergeCell ref="U2:U3"/>
  </mergeCells>
  <conditionalFormatting sqref="AN67:AN68 L67:L68 AN64 L64:N64 AN60 L60:N60 J67:J68 AL67:AL68 AN53 AL60 AL64 AQ17:AQ18 AO17:AO18 AO21:AO29 AQ21:AQ29 AQ48 AO48 AQ6:AQ14 AO6:AO14 J52 AO52 AO32:AO42 AQ32:AQ42 J6:J42 AQ52 AO44:AO46 J44:J48 AQ44:AQ46 L53:AL53 L6:Y52 AB6:AB52">
    <cfRule type="cellIs" priority="32" dxfId="0" operator="lessThanOrEqual" stopIfTrue="1">
      <formula>#REF!</formula>
    </cfRule>
  </conditionalFormatting>
  <conditionalFormatting sqref="AP84:AP88 K76:L76 AM76:AN77 AP71:AP74 AP76 K6 K71:L74 AM71:AN74 K84:L88 AM84:AN88">
    <cfRule type="cellIs" priority="33" dxfId="0" operator="lessThanOrEqual" stopIfTrue="1">
      <formula>#REF!</formula>
    </cfRule>
  </conditionalFormatting>
  <conditionalFormatting sqref="AO15:AQ16">
    <cfRule type="cellIs" priority="30" dxfId="0" operator="lessThanOrEqual" stopIfTrue="1">
      <formula>#REF!</formula>
    </cfRule>
  </conditionalFormatting>
  <conditionalFormatting sqref="AO19:AQ20">
    <cfRule type="cellIs" priority="29" dxfId="0" operator="lessThanOrEqual" stopIfTrue="1">
      <formula>#REF!</formula>
    </cfRule>
  </conditionalFormatting>
  <conditionalFormatting sqref="AO30:AQ31">
    <cfRule type="cellIs" priority="28" dxfId="0" operator="lessThanOrEqual" stopIfTrue="1">
      <formula>#REF!</formula>
    </cfRule>
  </conditionalFormatting>
  <conditionalFormatting sqref="AO43:AQ43">
    <cfRule type="cellIs" priority="27" dxfId="0" operator="lessThanOrEqual" stopIfTrue="1">
      <formula>#REF!</formula>
    </cfRule>
  </conditionalFormatting>
  <conditionalFormatting sqref="AO50:AQ51">
    <cfRule type="cellIs" priority="26" dxfId="0" operator="lessThanOrEqual" stopIfTrue="1">
      <formula>#REF!</formula>
    </cfRule>
  </conditionalFormatting>
  <conditionalFormatting sqref="AO47:AQ47">
    <cfRule type="cellIs" priority="25" dxfId="0" operator="lessThanOrEqual" stopIfTrue="1">
      <formula>#REF!</formula>
    </cfRule>
  </conditionalFormatting>
  <conditionalFormatting sqref="AO49:AQ49">
    <cfRule type="cellIs" priority="24" dxfId="0" operator="lessThanOrEqual" stopIfTrue="1">
      <formula>#REF!</formula>
    </cfRule>
  </conditionalFormatting>
  <conditionalFormatting sqref="AM6:AN7 AM14:AN15 AM17:AN19 AM21:AN21 AM23:AN24 AM29:AN30 AM26:AN27 AM32:AN38 AM40:AN40 AM42:AN43 AM45:AM51 AM9:AN12">
    <cfRule type="cellIs" priority="12" dxfId="0" operator="lessThanOrEqual" stopIfTrue="1">
      <formula>#REF!</formula>
    </cfRule>
  </conditionalFormatting>
  <conditionalFormatting sqref="AN45:AN51">
    <cfRule type="cellIs" priority="7" dxfId="0" operator="lessThanOrEqual" stopIfTrue="1">
      <formula>#REF!</formula>
    </cfRule>
  </conditionalFormatting>
  <conditionalFormatting sqref="AM8:AN8">
    <cfRule type="cellIs" priority="1" dxfId="0" operator="lessThanOrEqual" stopIfTrue="1">
      <formula>#REF!</formula>
    </cfRule>
  </conditionalFormatting>
  <conditionalFormatting sqref="AM13:AN13">
    <cfRule type="cellIs" priority="6" dxfId="0" operator="lessThanOrEqual" stopIfTrue="1">
      <formula>#REF!</formula>
    </cfRule>
  </conditionalFormatting>
  <conditionalFormatting sqref="AM16:AN16">
    <cfRule type="cellIs" priority="5" dxfId="0" operator="lessThanOrEqual" stopIfTrue="1">
      <formula>#REF!</formula>
    </cfRule>
  </conditionalFormatting>
  <conditionalFormatting sqref="AM20:AN20">
    <cfRule type="cellIs" priority="4" dxfId="0" operator="lessThanOrEqual" stopIfTrue="1">
      <formula>#REF!</formula>
    </cfRule>
  </conditionalFormatting>
  <conditionalFormatting sqref="AM22:AN22">
    <cfRule type="cellIs" priority="3" dxfId="0" operator="lessThanOrEqual" stopIfTrue="1">
      <formula>#REF!</formula>
    </cfRule>
  </conditionalFormatting>
  <conditionalFormatting sqref="AM52:AN52 AM44:AN44 AM41:AN41 AM39:AN39 AM31:AN31 AM25:AN25 AM28:AN28">
    <cfRule type="cellIs" priority="2" dxfId="0" operator="lessThanOrEqual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headerFooter scaleWithDoc="0" alignWithMargins="0">
    <oddHeader>&amp;LMonitoring Point 8 ( MW8 )&amp;CSINGLETON WASTE DEPOT - Groundwater Monitoring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104"/>
  <sheetViews>
    <sheetView zoomScale="90" zoomScaleNormal="90" zoomScaleSheetLayoutView="82" zoomScalePageLayoutView="0" workbookViewId="0" topLeftCell="A1">
      <selection activeCell="A1" sqref="A1:AL1"/>
    </sheetView>
  </sheetViews>
  <sheetFormatPr defaultColWidth="8.88671875" defaultRowHeight="15"/>
  <cols>
    <col min="1" max="1" width="27.3359375" style="208" customWidth="1"/>
    <col min="2" max="2" width="5.10546875" style="245" customWidth="1"/>
    <col min="3" max="3" width="10.99609375" style="245" customWidth="1"/>
    <col min="4" max="4" width="8.21484375" style="245" customWidth="1"/>
    <col min="5" max="5" width="11.5546875" style="245" customWidth="1"/>
    <col min="6" max="6" width="9.6640625" style="245" customWidth="1"/>
    <col min="7" max="7" width="7.6640625" style="245" hidden="1" customWidth="1"/>
    <col min="8" max="9" width="7.21484375" style="245" hidden="1" customWidth="1"/>
    <col min="10" max="10" width="7.99609375" style="24" hidden="1" customWidth="1"/>
    <col min="11" max="15" width="8.21484375" style="246" hidden="1" customWidth="1"/>
    <col min="16" max="27" width="9.77734375" style="246" hidden="1" customWidth="1"/>
    <col min="28" max="35" width="9.77734375" style="246" customWidth="1"/>
    <col min="36" max="36" width="8.77734375" style="243" customWidth="1"/>
    <col min="37" max="37" width="8.77734375" style="600" customWidth="1"/>
    <col min="38" max="38" width="8.77734375" style="243" customWidth="1"/>
    <col min="39" max="16384" width="8.88671875" style="245" customWidth="1"/>
  </cols>
  <sheetData>
    <row r="1" spans="1:38" ht="21" customHeight="1" thickBot="1">
      <c r="A1" s="1059" t="s">
        <v>228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9"/>
      <c r="AG1" s="1059"/>
      <c r="AH1" s="1059"/>
      <c r="AI1" s="1059"/>
      <c r="AJ1" s="1059"/>
      <c r="AK1" s="1059"/>
      <c r="AL1" s="1059"/>
    </row>
    <row r="2" spans="1:39" s="239" customFormat="1" ht="63" customHeight="1" thickBot="1">
      <c r="A2" s="1063" t="s">
        <v>13</v>
      </c>
      <c r="B2" s="1031" t="s">
        <v>11</v>
      </c>
      <c r="C2" s="411" t="s">
        <v>258</v>
      </c>
      <c r="D2" s="407" t="s">
        <v>259</v>
      </c>
      <c r="E2" s="1097" t="s">
        <v>260</v>
      </c>
      <c r="F2" s="989" t="s">
        <v>261</v>
      </c>
      <c r="G2" s="1028" t="s">
        <v>15</v>
      </c>
      <c r="H2" s="1028"/>
      <c r="I2" s="1028"/>
      <c r="J2" s="1028"/>
      <c r="K2" s="376" t="s">
        <v>15</v>
      </c>
      <c r="L2" s="376"/>
      <c r="M2" s="376"/>
      <c r="N2" s="376"/>
      <c r="O2" s="376"/>
      <c r="P2" s="1093">
        <v>42718</v>
      </c>
      <c r="Q2" s="1095">
        <v>42816</v>
      </c>
      <c r="R2" s="1095">
        <v>42901</v>
      </c>
      <c r="S2" s="1090">
        <v>43024</v>
      </c>
      <c r="T2" s="1069">
        <v>43089</v>
      </c>
      <c r="U2" s="1071">
        <v>43173</v>
      </c>
      <c r="V2" s="1071">
        <v>43265</v>
      </c>
      <c r="W2" s="1075">
        <v>43355</v>
      </c>
      <c r="X2" s="1067">
        <v>43435</v>
      </c>
      <c r="Y2" s="1065">
        <v>43545</v>
      </c>
      <c r="Z2" s="1065">
        <v>43636</v>
      </c>
      <c r="AA2" s="1081" t="s">
        <v>153</v>
      </c>
      <c r="AB2" s="531" t="s">
        <v>242</v>
      </c>
      <c r="AC2" s="533" t="s">
        <v>243</v>
      </c>
      <c r="AD2" s="532" t="s">
        <v>309</v>
      </c>
      <c r="AE2" s="428" t="s">
        <v>326</v>
      </c>
      <c r="AF2" s="532" t="s">
        <v>350</v>
      </c>
      <c r="AG2" s="531" t="s">
        <v>245</v>
      </c>
      <c r="AH2" s="426" t="s">
        <v>246</v>
      </c>
      <c r="AI2" s="532" t="s">
        <v>247</v>
      </c>
      <c r="AJ2" s="1063" t="s">
        <v>107</v>
      </c>
      <c r="AK2" s="1038" t="s">
        <v>109</v>
      </c>
      <c r="AL2" s="1031" t="s">
        <v>108</v>
      </c>
      <c r="AM2" s="566"/>
    </row>
    <row r="3" spans="1:39" s="239" customFormat="1" ht="46.5" customHeight="1" thickBot="1">
      <c r="A3" s="1064"/>
      <c r="B3" s="1100"/>
      <c r="C3" s="581" t="s">
        <v>101</v>
      </c>
      <c r="D3" s="581">
        <v>0.95</v>
      </c>
      <c r="E3" s="1098"/>
      <c r="F3" s="1025"/>
      <c r="G3" s="430">
        <v>41817</v>
      </c>
      <c r="H3" s="430">
        <v>41844</v>
      </c>
      <c r="I3" s="430">
        <v>41905</v>
      </c>
      <c r="J3" s="438">
        <v>41922</v>
      </c>
      <c r="K3" s="431">
        <v>42145</v>
      </c>
      <c r="L3" s="582">
        <v>42341</v>
      </c>
      <c r="M3" s="431">
        <v>42453</v>
      </c>
      <c r="N3" s="431">
        <v>42537</v>
      </c>
      <c r="O3" s="431">
        <v>42628</v>
      </c>
      <c r="P3" s="1094"/>
      <c r="Q3" s="1096"/>
      <c r="R3" s="1096"/>
      <c r="S3" s="1091"/>
      <c r="T3" s="1024"/>
      <c r="U3" s="1030"/>
      <c r="V3" s="1030"/>
      <c r="W3" s="1022"/>
      <c r="X3" s="1099"/>
      <c r="Y3" s="1101"/>
      <c r="Z3" s="1101"/>
      <c r="AA3" s="1102"/>
      <c r="AB3" s="532" t="s">
        <v>307</v>
      </c>
      <c r="AC3" s="532" t="s">
        <v>303</v>
      </c>
      <c r="AD3" s="536" t="s">
        <v>312</v>
      </c>
      <c r="AE3" s="532" t="s">
        <v>328</v>
      </c>
      <c r="AF3" s="532" t="s">
        <v>349</v>
      </c>
      <c r="AG3" s="433" t="s">
        <v>241</v>
      </c>
      <c r="AH3" s="536" t="s">
        <v>241</v>
      </c>
      <c r="AI3" s="532" t="s">
        <v>241</v>
      </c>
      <c r="AJ3" s="1064"/>
      <c r="AK3" s="1039"/>
      <c r="AL3" s="1032"/>
      <c r="AM3" s="566"/>
    </row>
    <row r="4" spans="1:39" ht="12" customHeight="1" hidden="1">
      <c r="A4" s="583"/>
      <c r="B4" s="584"/>
      <c r="C4" s="528" t="s">
        <v>100</v>
      </c>
      <c r="D4" s="528">
        <v>0.95</v>
      </c>
      <c r="E4" s="376"/>
      <c r="F4" s="437"/>
      <c r="G4" s="550"/>
      <c r="H4" s="550"/>
      <c r="I4" s="550"/>
      <c r="J4" s="551"/>
      <c r="K4" s="552"/>
      <c r="L4" s="555" t="s">
        <v>70</v>
      </c>
      <c r="M4" s="556" t="s">
        <v>69</v>
      </c>
      <c r="N4" s="556" t="s">
        <v>68</v>
      </c>
      <c r="O4" s="556" t="s">
        <v>67</v>
      </c>
      <c r="P4" s="585" t="s">
        <v>72</v>
      </c>
      <c r="Q4" s="586" t="s">
        <v>80</v>
      </c>
      <c r="R4" s="441" t="s">
        <v>90</v>
      </c>
      <c r="S4" s="443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534"/>
      <c r="AE4" s="441"/>
      <c r="AF4" s="441"/>
      <c r="AG4" s="534"/>
      <c r="AH4" s="534"/>
      <c r="AI4" s="441"/>
      <c r="AJ4" s="538"/>
      <c r="AK4" s="444"/>
      <c r="AL4" s="445"/>
      <c r="AM4" s="446"/>
    </row>
    <row r="5" spans="1:39" ht="6" customHeight="1">
      <c r="A5" s="570"/>
      <c r="B5" s="587"/>
      <c r="C5" s="529"/>
      <c r="D5" s="529"/>
      <c r="E5" s="588"/>
      <c r="F5" s="448"/>
      <c r="G5" s="449"/>
      <c r="H5" s="449"/>
      <c r="I5" s="450"/>
      <c r="J5" s="558"/>
      <c r="K5" s="589"/>
      <c r="L5" s="590"/>
      <c r="M5" s="589"/>
      <c r="N5" s="589"/>
      <c r="O5" s="589"/>
      <c r="P5" s="591"/>
      <c r="Q5" s="589"/>
      <c r="R5" s="589"/>
      <c r="S5" s="592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4"/>
      <c r="AE5" s="593"/>
      <c r="AF5" s="593"/>
      <c r="AG5" s="594"/>
      <c r="AH5" s="594"/>
      <c r="AI5" s="593"/>
      <c r="AJ5" s="539"/>
      <c r="AK5" s="454"/>
      <c r="AL5" s="455"/>
      <c r="AM5" s="446"/>
    </row>
    <row r="6" spans="1:39" ht="13.5" customHeight="1">
      <c r="A6" s="361" t="s">
        <v>374</v>
      </c>
      <c r="B6" s="50" t="s">
        <v>35</v>
      </c>
      <c r="C6" s="50"/>
      <c r="D6" s="50"/>
      <c r="E6" s="50"/>
      <c r="F6" s="68"/>
      <c r="G6" s="8" t="s">
        <v>21</v>
      </c>
      <c r="H6" s="8" t="s">
        <v>21</v>
      </c>
      <c r="I6" s="8">
        <v>1440</v>
      </c>
      <c r="J6" s="16" t="s">
        <v>21</v>
      </c>
      <c r="K6" s="13">
        <v>1400</v>
      </c>
      <c r="L6" s="22" t="s">
        <v>64</v>
      </c>
      <c r="M6" s="13">
        <v>1600</v>
      </c>
      <c r="N6" s="13">
        <v>1500</v>
      </c>
      <c r="O6" s="13">
        <v>1530</v>
      </c>
      <c r="P6" s="67">
        <v>1420</v>
      </c>
      <c r="Q6" s="50">
        <v>1460</v>
      </c>
      <c r="R6" s="50">
        <v>1480</v>
      </c>
      <c r="S6" s="68">
        <v>1600</v>
      </c>
      <c r="T6" s="151">
        <v>1600</v>
      </c>
      <c r="U6" s="50">
        <v>1620</v>
      </c>
      <c r="V6" s="50">
        <v>1640</v>
      </c>
      <c r="W6" s="68">
        <v>1440</v>
      </c>
      <c r="X6" s="215" t="s">
        <v>147</v>
      </c>
      <c r="Y6" s="215" t="s">
        <v>147</v>
      </c>
      <c r="Z6" s="147" t="s">
        <v>25</v>
      </c>
      <c r="AA6" s="215" t="s">
        <v>147</v>
      </c>
      <c r="AB6" s="215" t="s">
        <v>147</v>
      </c>
      <c r="AC6" s="215" t="s">
        <v>147</v>
      </c>
      <c r="AD6" s="215">
        <v>1530</v>
      </c>
      <c r="AE6" s="215">
        <v>1770</v>
      </c>
      <c r="AF6" s="215">
        <v>2000</v>
      </c>
      <c r="AG6" s="215"/>
      <c r="AH6" s="215"/>
      <c r="AI6" s="215"/>
      <c r="AJ6" s="67">
        <f>MIN(AB6:AE6)</f>
        <v>1530</v>
      </c>
      <c r="AK6" s="51">
        <f>(AD6+AE6)/2</f>
        <v>1650</v>
      </c>
      <c r="AL6" s="68">
        <f>MAX(AB6:AE6)</f>
        <v>1770</v>
      </c>
      <c r="AM6" s="446"/>
    </row>
    <row r="7" spans="1:39" ht="12" customHeight="1">
      <c r="A7" s="361" t="s">
        <v>16</v>
      </c>
      <c r="B7" s="50" t="s">
        <v>35</v>
      </c>
      <c r="C7" s="50"/>
      <c r="D7" s="50">
        <v>0.055</v>
      </c>
      <c r="E7" s="50"/>
      <c r="F7" s="68"/>
      <c r="G7" s="8" t="s">
        <v>21</v>
      </c>
      <c r="H7" s="8" t="s">
        <v>21</v>
      </c>
      <c r="I7" s="8">
        <v>0.11</v>
      </c>
      <c r="J7" s="16" t="s">
        <v>21</v>
      </c>
      <c r="K7" s="13">
        <v>0.03</v>
      </c>
      <c r="L7" s="22" t="s">
        <v>64</v>
      </c>
      <c r="M7" s="13">
        <v>0.01</v>
      </c>
      <c r="N7" s="13">
        <v>0.003</v>
      </c>
      <c r="O7" s="13">
        <v>0.01</v>
      </c>
      <c r="P7" s="67" t="s">
        <v>33</v>
      </c>
      <c r="Q7" s="50" t="s">
        <v>33</v>
      </c>
      <c r="R7" s="50" t="s">
        <v>33</v>
      </c>
      <c r="S7" s="68" t="s">
        <v>33</v>
      </c>
      <c r="T7" s="151" t="s">
        <v>33</v>
      </c>
      <c r="U7" s="50">
        <v>0.05</v>
      </c>
      <c r="V7" s="50" t="s">
        <v>33</v>
      </c>
      <c r="W7" s="68">
        <v>0.1</v>
      </c>
      <c r="X7" s="215" t="s">
        <v>147</v>
      </c>
      <c r="Y7" s="215" t="s">
        <v>147</v>
      </c>
      <c r="Z7" s="147" t="s">
        <v>33</v>
      </c>
      <c r="AA7" s="215" t="s">
        <v>147</v>
      </c>
      <c r="AB7" s="215" t="s">
        <v>147</v>
      </c>
      <c r="AC7" s="215" t="s">
        <v>147</v>
      </c>
      <c r="AD7" s="215" t="s">
        <v>36</v>
      </c>
      <c r="AE7" s="215">
        <v>0.02</v>
      </c>
      <c r="AF7" s="215" t="s">
        <v>362</v>
      </c>
      <c r="AG7" s="215"/>
      <c r="AH7" s="215"/>
      <c r="AI7" s="215"/>
      <c r="AJ7" s="67">
        <f aca="true" t="shared" si="0" ref="AJ7:AJ44">MIN(AB7:AE7)</f>
        <v>0.02</v>
      </c>
      <c r="AK7" s="51" t="e">
        <f aca="true" t="shared" si="1" ref="AK7:AK44">(AD7+AE7)/2</f>
        <v>#VALUE!</v>
      </c>
      <c r="AL7" s="68">
        <f aca="true" t="shared" si="2" ref="AL7:AL44">MAX(AB7:AE7)</f>
        <v>0.02</v>
      </c>
      <c r="AM7" s="446"/>
    </row>
    <row r="8" spans="1:39" ht="12" customHeight="1">
      <c r="A8" s="361" t="s">
        <v>375</v>
      </c>
      <c r="B8" s="53" t="s">
        <v>35</v>
      </c>
      <c r="C8" s="53"/>
      <c r="D8" s="53">
        <v>0.9</v>
      </c>
      <c r="E8" s="53"/>
      <c r="F8" s="70"/>
      <c r="G8" s="8" t="s">
        <v>21</v>
      </c>
      <c r="H8" s="8" t="s">
        <v>21</v>
      </c>
      <c r="I8" s="8">
        <v>55.4</v>
      </c>
      <c r="J8" s="16" t="s">
        <v>21</v>
      </c>
      <c r="K8" s="13">
        <v>49</v>
      </c>
      <c r="L8" s="22" t="s">
        <v>64</v>
      </c>
      <c r="M8" s="13">
        <v>41</v>
      </c>
      <c r="N8" s="13">
        <v>39.3</v>
      </c>
      <c r="O8" s="13">
        <v>36</v>
      </c>
      <c r="P8" s="79">
        <v>34.9</v>
      </c>
      <c r="Q8" s="80">
        <v>36.8</v>
      </c>
      <c r="R8" s="80">
        <v>37.3</v>
      </c>
      <c r="S8" s="78">
        <v>35.1</v>
      </c>
      <c r="T8" s="883">
        <v>34.7</v>
      </c>
      <c r="U8" s="80">
        <v>34.8</v>
      </c>
      <c r="V8" s="80">
        <v>35.3</v>
      </c>
      <c r="W8" s="78">
        <v>32.6</v>
      </c>
      <c r="X8" s="215" t="s">
        <v>147</v>
      </c>
      <c r="Y8" s="215" t="s">
        <v>147</v>
      </c>
      <c r="Z8" s="282" t="s">
        <v>155</v>
      </c>
      <c r="AA8" s="215" t="s">
        <v>147</v>
      </c>
      <c r="AB8" s="215" t="s">
        <v>147</v>
      </c>
      <c r="AC8" s="215" t="s">
        <v>147</v>
      </c>
      <c r="AD8" s="275">
        <v>28.8</v>
      </c>
      <c r="AE8" s="972">
        <v>32</v>
      </c>
      <c r="AF8" s="275">
        <v>46</v>
      </c>
      <c r="AG8" s="215"/>
      <c r="AH8" s="215"/>
      <c r="AI8" s="215"/>
      <c r="AJ8" s="67">
        <f t="shared" si="0"/>
        <v>28.8</v>
      </c>
      <c r="AK8" s="51">
        <f t="shared" si="1"/>
        <v>30.4</v>
      </c>
      <c r="AL8" s="68">
        <f t="shared" si="2"/>
        <v>32</v>
      </c>
      <c r="AM8" s="446"/>
    </row>
    <row r="9" spans="1:39" ht="12" customHeight="1">
      <c r="A9" s="361" t="s">
        <v>2</v>
      </c>
      <c r="B9" s="53" t="s">
        <v>35</v>
      </c>
      <c r="C9" s="53"/>
      <c r="D9" s="53">
        <v>0.013</v>
      </c>
      <c r="E9" s="53">
        <v>0.01</v>
      </c>
      <c r="F9" s="70">
        <f>E9*10</f>
        <v>0.1</v>
      </c>
      <c r="G9" s="8" t="s">
        <v>21</v>
      </c>
      <c r="H9" s="8" t="s">
        <v>21</v>
      </c>
      <c r="I9" s="8">
        <v>0.01</v>
      </c>
      <c r="J9" s="16" t="s">
        <v>21</v>
      </c>
      <c r="K9" s="13">
        <v>0.015</v>
      </c>
      <c r="L9" s="22" t="s">
        <v>64</v>
      </c>
      <c r="M9" s="13">
        <v>0.0048</v>
      </c>
      <c r="N9" s="13">
        <v>0.0036</v>
      </c>
      <c r="O9" s="13">
        <v>0.002</v>
      </c>
      <c r="P9" s="67">
        <v>0.003</v>
      </c>
      <c r="Q9" s="50">
        <v>0.004</v>
      </c>
      <c r="R9" s="50">
        <v>0.002</v>
      </c>
      <c r="S9" s="68">
        <v>0.004</v>
      </c>
      <c r="T9" s="151">
        <v>0.003</v>
      </c>
      <c r="U9" s="50" t="s">
        <v>47</v>
      </c>
      <c r="V9" s="50">
        <v>0.003</v>
      </c>
      <c r="W9" s="68">
        <v>0.004</v>
      </c>
      <c r="X9" s="215" t="s">
        <v>147</v>
      </c>
      <c r="Y9" s="215" t="s">
        <v>147</v>
      </c>
      <c r="Z9" s="147">
        <v>0.006</v>
      </c>
      <c r="AA9" s="215" t="s">
        <v>147</v>
      </c>
      <c r="AB9" s="215" t="s">
        <v>147</v>
      </c>
      <c r="AC9" s="215" t="s">
        <v>147</v>
      </c>
      <c r="AD9" s="215">
        <v>0.003</v>
      </c>
      <c r="AE9" s="215">
        <v>0.003</v>
      </c>
      <c r="AF9" s="215">
        <v>0.005</v>
      </c>
      <c r="AG9" s="215"/>
      <c r="AH9" s="215"/>
      <c r="AI9" s="215"/>
      <c r="AJ9" s="67">
        <f t="shared" si="0"/>
        <v>0.003</v>
      </c>
      <c r="AK9" s="51">
        <f t="shared" si="1"/>
        <v>0.003</v>
      </c>
      <c r="AL9" s="68">
        <f t="shared" si="2"/>
        <v>0.003</v>
      </c>
      <c r="AM9" s="446"/>
    </row>
    <row r="10" spans="1:39" ht="12" customHeight="1">
      <c r="A10" s="361" t="s">
        <v>3</v>
      </c>
      <c r="B10" s="53" t="s">
        <v>35</v>
      </c>
      <c r="C10" s="53"/>
      <c r="D10" s="53"/>
      <c r="E10" s="53">
        <v>0.7</v>
      </c>
      <c r="F10" s="70"/>
      <c r="G10" s="8" t="s">
        <v>21</v>
      </c>
      <c r="H10" s="8" t="s">
        <v>21</v>
      </c>
      <c r="I10" s="8">
        <v>0.047</v>
      </c>
      <c r="J10" s="16" t="s">
        <v>21</v>
      </c>
      <c r="K10" s="13">
        <v>0.04</v>
      </c>
      <c r="L10" s="22" t="s">
        <v>64</v>
      </c>
      <c r="M10" s="13">
        <v>0.0542</v>
      </c>
      <c r="N10" s="884">
        <v>0.00546</v>
      </c>
      <c r="O10" s="13">
        <v>0.051</v>
      </c>
      <c r="P10" s="67">
        <v>0.061</v>
      </c>
      <c r="Q10" s="50">
        <v>0.061</v>
      </c>
      <c r="R10" s="50">
        <v>0.049</v>
      </c>
      <c r="S10" s="68">
        <v>0.05</v>
      </c>
      <c r="T10" s="151">
        <v>0.052</v>
      </c>
      <c r="U10" s="50">
        <v>0.026</v>
      </c>
      <c r="V10" s="50">
        <v>0.04</v>
      </c>
      <c r="W10" s="68">
        <v>0.043</v>
      </c>
      <c r="X10" s="215" t="s">
        <v>147</v>
      </c>
      <c r="Y10" s="215" t="s">
        <v>147</v>
      </c>
      <c r="Z10" s="147">
        <v>0.043</v>
      </c>
      <c r="AA10" s="215" t="s">
        <v>147</v>
      </c>
      <c r="AB10" s="215" t="s">
        <v>147</v>
      </c>
      <c r="AC10" s="215" t="s">
        <v>147</v>
      </c>
      <c r="AD10" s="215">
        <v>0.037</v>
      </c>
      <c r="AE10" s="215">
        <v>0.047</v>
      </c>
      <c r="AF10" s="215">
        <v>0.05</v>
      </c>
      <c r="AG10" s="215"/>
      <c r="AH10" s="215"/>
      <c r="AI10" s="215"/>
      <c r="AJ10" s="67">
        <f t="shared" si="0"/>
        <v>0.037</v>
      </c>
      <c r="AK10" s="51">
        <f t="shared" si="1"/>
        <v>0.041999999999999996</v>
      </c>
      <c r="AL10" s="68">
        <f t="shared" si="2"/>
        <v>0.047</v>
      </c>
      <c r="AM10" s="446"/>
    </row>
    <row r="11" spans="1:39" ht="12" customHeight="1">
      <c r="A11" s="361" t="s">
        <v>126</v>
      </c>
      <c r="B11" s="53" t="s">
        <v>35</v>
      </c>
      <c r="C11" s="53"/>
      <c r="D11" s="53"/>
      <c r="E11" s="53"/>
      <c r="F11" s="70"/>
      <c r="G11" s="8" t="s">
        <v>21</v>
      </c>
      <c r="H11" s="8" t="s">
        <v>21</v>
      </c>
      <c r="I11" s="8" t="s">
        <v>14</v>
      </c>
      <c r="J11" s="16" t="s">
        <v>21</v>
      </c>
      <c r="K11" s="13">
        <v>5.1</v>
      </c>
      <c r="L11" s="22" t="s">
        <v>64</v>
      </c>
      <c r="M11" s="13">
        <v>8</v>
      </c>
      <c r="N11" s="13">
        <v>11</v>
      </c>
      <c r="O11" s="13" t="s">
        <v>14</v>
      </c>
      <c r="P11" s="67" t="s">
        <v>14</v>
      </c>
      <c r="Q11" s="50">
        <v>3</v>
      </c>
      <c r="R11" s="50">
        <v>7</v>
      </c>
      <c r="S11" s="68">
        <v>4</v>
      </c>
      <c r="T11" s="151">
        <v>20</v>
      </c>
      <c r="U11" s="50">
        <v>5</v>
      </c>
      <c r="V11" s="50">
        <v>5</v>
      </c>
      <c r="W11" s="68">
        <v>3</v>
      </c>
      <c r="X11" s="215" t="s">
        <v>147</v>
      </c>
      <c r="Y11" s="215" t="s">
        <v>147</v>
      </c>
      <c r="Z11" s="147" t="s">
        <v>14</v>
      </c>
      <c r="AA11" s="215" t="s">
        <v>147</v>
      </c>
      <c r="AB11" s="215" t="s">
        <v>147</v>
      </c>
      <c r="AC11" s="215" t="s">
        <v>147</v>
      </c>
      <c r="AD11" s="215" t="s">
        <v>14</v>
      </c>
      <c r="AE11" s="215">
        <v>4</v>
      </c>
      <c r="AF11" s="215" t="s">
        <v>365</v>
      </c>
      <c r="AG11" s="215"/>
      <c r="AH11" s="215"/>
      <c r="AI11" s="215"/>
      <c r="AJ11" s="67">
        <f t="shared" si="0"/>
        <v>4</v>
      </c>
      <c r="AK11" s="51" t="e">
        <f t="shared" si="1"/>
        <v>#VALUE!</v>
      </c>
      <c r="AL11" s="68">
        <f t="shared" si="2"/>
        <v>4</v>
      </c>
      <c r="AM11" s="446"/>
    </row>
    <row r="12" spans="1:39" ht="12" customHeight="1">
      <c r="A12" s="361" t="s">
        <v>4</v>
      </c>
      <c r="B12" s="53" t="s">
        <v>35</v>
      </c>
      <c r="C12" s="53"/>
      <c r="D12" s="53">
        <v>0.0002</v>
      </c>
      <c r="E12" s="53">
        <v>0.002</v>
      </c>
      <c r="F12" s="70">
        <f>E12*10</f>
        <v>0.02</v>
      </c>
      <c r="G12" s="8" t="s">
        <v>21</v>
      </c>
      <c r="H12" s="8" t="s">
        <v>21</v>
      </c>
      <c r="I12" s="8" t="s">
        <v>46</v>
      </c>
      <c r="J12" s="16" t="s">
        <v>21</v>
      </c>
      <c r="K12" s="13" t="s">
        <v>46</v>
      </c>
      <c r="L12" s="22" t="s">
        <v>64</v>
      </c>
      <c r="M12" s="13" t="s">
        <v>62</v>
      </c>
      <c r="N12" s="13" t="s">
        <v>62</v>
      </c>
      <c r="O12" s="13" t="s">
        <v>46</v>
      </c>
      <c r="P12" s="67" t="s">
        <v>46</v>
      </c>
      <c r="Q12" s="50" t="s">
        <v>46</v>
      </c>
      <c r="R12" s="50" t="s">
        <v>46</v>
      </c>
      <c r="S12" s="68" t="s">
        <v>46</v>
      </c>
      <c r="T12" s="151" t="s">
        <v>46</v>
      </c>
      <c r="U12" s="50" t="s">
        <v>46</v>
      </c>
      <c r="V12" s="50" t="s">
        <v>46</v>
      </c>
      <c r="W12" s="68" t="s">
        <v>46</v>
      </c>
      <c r="X12" s="215" t="s">
        <v>147</v>
      </c>
      <c r="Y12" s="215" t="s">
        <v>147</v>
      </c>
      <c r="Z12" s="147" t="s">
        <v>46</v>
      </c>
      <c r="AA12" s="215" t="s">
        <v>147</v>
      </c>
      <c r="AB12" s="215" t="s">
        <v>147</v>
      </c>
      <c r="AC12" s="215" t="s">
        <v>147</v>
      </c>
      <c r="AD12" s="215" t="s">
        <v>46</v>
      </c>
      <c r="AE12" s="215" t="s">
        <v>46</v>
      </c>
      <c r="AF12" s="215" t="s">
        <v>366</v>
      </c>
      <c r="AG12" s="215"/>
      <c r="AH12" s="215"/>
      <c r="AI12" s="215"/>
      <c r="AJ12" s="67">
        <f t="shared" si="0"/>
        <v>0</v>
      </c>
      <c r="AK12" s="51" t="e">
        <f t="shared" si="1"/>
        <v>#VALUE!</v>
      </c>
      <c r="AL12" s="68">
        <f t="shared" si="2"/>
        <v>0</v>
      </c>
      <c r="AM12" s="446"/>
    </row>
    <row r="13" spans="1:39" ht="12" customHeight="1">
      <c r="A13" s="361" t="s">
        <v>122</v>
      </c>
      <c r="B13" s="53" t="s">
        <v>35</v>
      </c>
      <c r="C13" s="53"/>
      <c r="D13" s="53"/>
      <c r="E13" s="53"/>
      <c r="F13" s="70"/>
      <c r="G13" s="8" t="s">
        <v>21</v>
      </c>
      <c r="H13" s="8" t="s">
        <v>21</v>
      </c>
      <c r="I13" s="8">
        <v>549</v>
      </c>
      <c r="J13" s="16" t="s">
        <v>21</v>
      </c>
      <c r="K13" s="13">
        <v>430</v>
      </c>
      <c r="L13" s="22" t="s">
        <v>64</v>
      </c>
      <c r="M13" s="13">
        <v>555</v>
      </c>
      <c r="N13" s="13">
        <v>580</v>
      </c>
      <c r="O13" s="13">
        <v>583</v>
      </c>
      <c r="P13" s="67">
        <v>650</v>
      </c>
      <c r="Q13" s="50">
        <v>611</v>
      </c>
      <c r="R13" s="50">
        <v>626</v>
      </c>
      <c r="S13" s="68">
        <v>557</v>
      </c>
      <c r="T13" s="151">
        <v>598</v>
      </c>
      <c r="U13" s="50">
        <v>590</v>
      </c>
      <c r="V13" s="50">
        <v>591</v>
      </c>
      <c r="W13" s="68">
        <v>650</v>
      </c>
      <c r="X13" s="215" t="s">
        <v>147</v>
      </c>
      <c r="Y13" s="215" t="s">
        <v>147</v>
      </c>
      <c r="Z13" s="147">
        <v>570</v>
      </c>
      <c r="AA13" s="215" t="s">
        <v>147</v>
      </c>
      <c r="AB13" s="215" t="s">
        <v>147</v>
      </c>
      <c r="AC13" s="215" t="s">
        <v>147</v>
      </c>
      <c r="AD13" s="215">
        <v>566</v>
      </c>
      <c r="AE13" s="215">
        <v>566</v>
      </c>
      <c r="AF13" s="215">
        <v>530</v>
      </c>
      <c r="AG13" s="215"/>
      <c r="AH13" s="215"/>
      <c r="AI13" s="215"/>
      <c r="AJ13" s="67">
        <f t="shared" si="0"/>
        <v>566</v>
      </c>
      <c r="AK13" s="51">
        <f t="shared" si="1"/>
        <v>566</v>
      </c>
      <c r="AL13" s="68">
        <f t="shared" si="2"/>
        <v>566</v>
      </c>
      <c r="AM13" s="446"/>
    </row>
    <row r="14" spans="1:39" ht="12" customHeight="1">
      <c r="A14" s="361" t="s">
        <v>0</v>
      </c>
      <c r="B14" s="53" t="s">
        <v>35</v>
      </c>
      <c r="C14" s="53"/>
      <c r="D14" s="53"/>
      <c r="E14" s="53" t="s">
        <v>114</v>
      </c>
      <c r="F14" s="70"/>
      <c r="G14" s="8" t="s">
        <v>21</v>
      </c>
      <c r="H14" s="8" t="s">
        <v>21</v>
      </c>
      <c r="I14" s="8">
        <v>1160</v>
      </c>
      <c r="J14" s="16" t="s">
        <v>21</v>
      </c>
      <c r="K14" s="13">
        <v>890</v>
      </c>
      <c r="L14" s="22" t="s">
        <v>64</v>
      </c>
      <c r="M14" s="13">
        <v>1560</v>
      </c>
      <c r="N14" s="13">
        <v>1260</v>
      </c>
      <c r="O14" s="13">
        <v>1460</v>
      </c>
      <c r="P14" s="141">
        <v>1800</v>
      </c>
      <c r="Q14" s="142">
        <v>1950</v>
      </c>
      <c r="R14" s="142">
        <v>1700</v>
      </c>
      <c r="S14" s="139">
        <v>1450</v>
      </c>
      <c r="T14" s="885">
        <v>1850</v>
      </c>
      <c r="U14" s="142">
        <v>1900</v>
      </c>
      <c r="V14" s="142">
        <v>1950</v>
      </c>
      <c r="W14" s="139">
        <v>1700</v>
      </c>
      <c r="X14" s="215" t="s">
        <v>147</v>
      </c>
      <c r="Y14" s="215" t="s">
        <v>147</v>
      </c>
      <c r="Z14" s="284">
        <v>1850</v>
      </c>
      <c r="AA14" s="215" t="s">
        <v>147</v>
      </c>
      <c r="AB14" s="215" t="s">
        <v>147</v>
      </c>
      <c r="AC14" s="215" t="s">
        <v>147</v>
      </c>
      <c r="AD14" s="277">
        <v>1820</v>
      </c>
      <c r="AE14" s="277">
        <v>1820</v>
      </c>
      <c r="AF14" s="277">
        <v>1800</v>
      </c>
      <c r="AG14" s="215"/>
      <c r="AH14" s="215"/>
      <c r="AI14" s="215"/>
      <c r="AJ14" s="67">
        <f t="shared" si="0"/>
        <v>1820</v>
      </c>
      <c r="AK14" s="51">
        <f t="shared" si="1"/>
        <v>1820</v>
      </c>
      <c r="AL14" s="68">
        <f t="shared" si="2"/>
        <v>1820</v>
      </c>
      <c r="AM14" s="446"/>
    </row>
    <row r="15" spans="1:39" s="826" customFormat="1" ht="12" customHeight="1">
      <c r="A15" s="886" t="s">
        <v>127</v>
      </c>
      <c r="B15" s="887" t="s">
        <v>399</v>
      </c>
      <c r="C15" s="888"/>
      <c r="D15" s="887"/>
      <c r="E15" s="887"/>
      <c r="F15" s="889"/>
      <c r="G15" s="191" t="s">
        <v>21</v>
      </c>
      <c r="H15" s="191" t="s">
        <v>21</v>
      </c>
      <c r="I15" s="191" t="s">
        <v>28</v>
      </c>
      <c r="J15" s="192" t="s">
        <v>21</v>
      </c>
      <c r="K15" s="890" t="s">
        <v>21</v>
      </c>
      <c r="L15" s="891" t="s">
        <v>64</v>
      </c>
      <c r="M15" s="890" t="s">
        <v>20</v>
      </c>
      <c r="N15" s="890" t="s">
        <v>20</v>
      </c>
      <c r="O15" s="890" t="s">
        <v>20</v>
      </c>
      <c r="P15" s="892" t="s">
        <v>400</v>
      </c>
      <c r="Q15" s="887" t="s">
        <v>400</v>
      </c>
      <c r="R15" s="888" t="s">
        <v>400</v>
      </c>
      <c r="S15" s="888" t="s">
        <v>400</v>
      </c>
      <c r="T15" s="888" t="s">
        <v>400</v>
      </c>
      <c r="U15" s="887" t="s">
        <v>400</v>
      </c>
      <c r="V15" s="887" t="s">
        <v>400</v>
      </c>
      <c r="W15" s="889"/>
      <c r="X15" s="893" t="s">
        <v>147</v>
      </c>
      <c r="Y15" s="893" t="s">
        <v>147</v>
      </c>
      <c r="Z15" s="893" t="s">
        <v>37</v>
      </c>
      <c r="AA15" s="893" t="s">
        <v>147</v>
      </c>
      <c r="AB15" s="893" t="s">
        <v>147</v>
      </c>
      <c r="AC15" s="893" t="s">
        <v>147</v>
      </c>
      <c r="AD15" s="893" t="s">
        <v>52</v>
      </c>
      <c r="AE15" s="893" t="s">
        <v>52</v>
      </c>
      <c r="AF15" s="893" t="s">
        <v>147</v>
      </c>
      <c r="AG15" s="893"/>
      <c r="AH15" s="893"/>
      <c r="AI15" s="893"/>
      <c r="AJ15" s="67">
        <f t="shared" si="0"/>
        <v>0</v>
      </c>
      <c r="AK15" s="51" t="e">
        <f t="shared" si="1"/>
        <v>#VALUE!</v>
      </c>
      <c r="AL15" s="68">
        <f t="shared" si="2"/>
        <v>0</v>
      </c>
      <c r="AM15" s="825"/>
    </row>
    <row r="16" spans="1:39" ht="12" customHeight="1">
      <c r="A16" s="361" t="s">
        <v>377</v>
      </c>
      <c r="B16" s="53" t="s">
        <v>35</v>
      </c>
      <c r="C16" s="53"/>
      <c r="D16" s="53">
        <v>0.001</v>
      </c>
      <c r="E16" s="53">
        <v>0.05</v>
      </c>
      <c r="F16" s="70">
        <f>E16*10</f>
        <v>0.5</v>
      </c>
      <c r="G16" s="8" t="s">
        <v>21</v>
      </c>
      <c r="H16" s="8" t="s">
        <v>21</v>
      </c>
      <c r="I16" s="8" t="s">
        <v>33</v>
      </c>
      <c r="J16" s="16" t="s">
        <v>21</v>
      </c>
      <c r="K16" s="13" t="s">
        <v>48</v>
      </c>
      <c r="L16" s="22" t="s">
        <v>64</v>
      </c>
      <c r="M16" s="13" t="s">
        <v>48</v>
      </c>
      <c r="N16" s="13" t="s">
        <v>33</v>
      </c>
      <c r="O16" s="13" t="s">
        <v>33</v>
      </c>
      <c r="P16" s="67" t="s">
        <v>33</v>
      </c>
      <c r="Q16" s="50" t="s">
        <v>33</v>
      </c>
      <c r="R16" s="50" t="s">
        <v>33</v>
      </c>
      <c r="S16" s="68" t="s">
        <v>33</v>
      </c>
      <c r="T16" s="151" t="s">
        <v>33</v>
      </c>
      <c r="U16" s="50" t="s">
        <v>33</v>
      </c>
      <c r="V16" s="50" t="s">
        <v>33</v>
      </c>
      <c r="W16" s="68" t="s">
        <v>47</v>
      </c>
      <c r="X16" s="215" t="s">
        <v>147</v>
      </c>
      <c r="Y16" s="215" t="s">
        <v>147</v>
      </c>
      <c r="Z16" s="147" t="s">
        <v>154</v>
      </c>
      <c r="AA16" s="215" t="s">
        <v>147</v>
      </c>
      <c r="AB16" s="215" t="s">
        <v>147</v>
      </c>
      <c r="AC16" s="215" t="s">
        <v>147</v>
      </c>
      <c r="AD16" s="215" t="s">
        <v>33</v>
      </c>
      <c r="AE16" s="215" t="s">
        <v>33</v>
      </c>
      <c r="AF16" s="215" t="s">
        <v>367</v>
      </c>
      <c r="AG16" s="215"/>
      <c r="AH16" s="215"/>
      <c r="AI16" s="215"/>
      <c r="AJ16" s="67">
        <f t="shared" si="0"/>
        <v>0</v>
      </c>
      <c r="AK16" s="51" t="e">
        <f t="shared" si="1"/>
        <v>#VALUE!</v>
      </c>
      <c r="AL16" s="68">
        <f t="shared" si="2"/>
        <v>0</v>
      </c>
      <c r="AM16" s="446"/>
    </row>
    <row r="17" spans="1:39" ht="12" customHeight="1">
      <c r="A17" s="361" t="s">
        <v>378</v>
      </c>
      <c r="B17" s="53" t="s">
        <v>35</v>
      </c>
      <c r="C17" s="53"/>
      <c r="D17" s="53"/>
      <c r="E17" s="53"/>
      <c r="F17" s="70"/>
      <c r="G17" s="8" t="s">
        <v>21</v>
      </c>
      <c r="H17" s="8" t="s">
        <v>21</v>
      </c>
      <c r="I17" s="8">
        <v>0.007</v>
      </c>
      <c r="J17" s="16" t="s">
        <v>21</v>
      </c>
      <c r="K17" s="13">
        <v>0.013</v>
      </c>
      <c r="L17" s="22" t="s">
        <v>64</v>
      </c>
      <c r="M17" s="13">
        <v>0.0081</v>
      </c>
      <c r="N17" s="13">
        <v>0.0077</v>
      </c>
      <c r="O17" s="13">
        <v>0.006</v>
      </c>
      <c r="P17" s="67">
        <v>0.006</v>
      </c>
      <c r="Q17" s="50">
        <v>0.004</v>
      </c>
      <c r="R17" s="50">
        <v>0.006</v>
      </c>
      <c r="S17" s="68">
        <v>0.004</v>
      </c>
      <c r="T17" s="151">
        <v>0.004</v>
      </c>
      <c r="U17" s="50" t="s">
        <v>47</v>
      </c>
      <c r="V17" s="50">
        <v>0.004</v>
      </c>
      <c r="W17" s="68">
        <v>0.004</v>
      </c>
      <c r="X17" s="215" t="s">
        <v>147</v>
      </c>
      <c r="Y17" s="215" t="s">
        <v>147</v>
      </c>
      <c r="Z17" s="147">
        <v>0.003</v>
      </c>
      <c r="AA17" s="215" t="s">
        <v>147</v>
      </c>
      <c r="AB17" s="215" t="s">
        <v>147</v>
      </c>
      <c r="AC17" s="215" t="s">
        <v>147</v>
      </c>
      <c r="AD17" s="215">
        <v>0.003</v>
      </c>
      <c r="AE17" s="215">
        <v>0.003</v>
      </c>
      <c r="AF17" s="215">
        <v>0.005</v>
      </c>
      <c r="AG17" s="215"/>
      <c r="AH17" s="215"/>
      <c r="AI17" s="215"/>
      <c r="AJ17" s="67">
        <f t="shared" si="0"/>
        <v>0.003</v>
      </c>
      <c r="AK17" s="51">
        <f t="shared" si="1"/>
        <v>0.003</v>
      </c>
      <c r="AL17" s="68">
        <f t="shared" si="2"/>
        <v>0.003</v>
      </c>
      <c r="AM17" s="446"/>
    </row>
    <row r="18" spans="1:39" ht="12" customHeight="1">
      <c r="A18" s="361" t="s">
        <v>17</v>
      </c>
      <c r="B18" s="53" t="s">
        <v>135</v>
      </c>
      <c r="C18" s="152"/>
      <c r="D18" s="53"/>
      <c r="E18" s="53"/>
      <c r="F18" s="70"/>
      <c r="G18" s="8" t="s">
        <v>21</v>
      </c>
      <c r="H18" s="8" t="s">
        <v>21</v>
      </c>
      <c r="I18" s="8">
        <v>7930</v>
      </c>
      <c r="J18" s="16" t="s">
        <v>21</v>
      </c>
      <c r="K18" s="13">
        <v>4800</v>
      </c>
      <c r="L18" s="22" t="s">
        <v>64</v>
      </c>
      <c r="M18" s="13">
        <v>7760</v>
      </c>
      <c r="N18" s="13">
        <v>8000</v>
      </c>
      <c r="O18" s="13">
        <v>8250</v>
      </c>
      <c r="P18" s="67">
        <v>8860</v>
      </c>
      <c r="Q18" s="50">
        <v>9270</v>
      </c>
      <c r="R18" s="50">
        <v>9300</v>
      </c>
      <c r="S18" s="68">
        <v>9360</v>
      </c>
      <c r="T18" s="151">
        <v>9520</v>
      </c>
      <c r="U18" s="50">
        <v>9570</v>
      </c>
      <c r="V18" s="50">
        <v>9590</v>
      </c>
      <c r="W18" s="68">
        <v>9540</v>
      </c>
      <c r="X18" s="215" t="s">
        <v>147</v>
      </c>
      <c r="Y18" s="215" t="s">
        <v>147</v>
      </c>
      <c r="Z18" s="147">
        <v>9580</v>
      </c>
      <c r="AA18" s="215" t="s">
        <v>147</v>
      </c>
      <c r="AB18" s="215" t="s">
        <v>147</v>
      </c>
      <c r="AC18" s="215" t="s">
        <v>147</v>
      </c>
      <c r="AD18" s="215">
        <v>9080</v>
      </c>
      <c r="AE18" s="215">
        <v>9720</v>
      </c>
      <c r="AF18" s="215">
        <v>9925</v>
      </c>
      <c r="AG18" s="215"/>
      <c r="AH18" s="215"/>
      <c r="AI18" s="215"/>
      <c r="AJ18" s="67">
        <f t="shared" si="0"/>
        <v>9080</v>
      </c>
      <c r="AK18" s="51">
        <f t="shared" si="1"/>
        <v>9400</v>
      </c>
      <c r="AL18" s="68">
        <f t="shared" si="2"/>
        <v>9720</v>
      </c>
      <c r="AM18" s="446"/>
    </row>
    <row r="19" spans="1:39" ht="12" customHeight="1">
      <c r="A19" s="361" t="s">
        <v>5</v>
      </c>
      <c r="B19" s="53" t="s">
        <v>35</v>
      </c>
      <c r="C19" s="53"/>
      <c r="D19" s="53">
        <v>0.0014</v>
      </c>
      <c r="E19" s="53">
        <v>2</v>
      </c>
      <c r="F19" s="70">
        <f>E19*10</f>
        <v>20</v>
      </c>
      <c r="G19" s="8" t="s">
        <v>21</v>
      </c>
      <c r="H19" s="8" t="s">
        <v>21</v>
      </c>
      <c r="I19" s="8" t="s">
        <v>47</v>
      </c>
      <c r="J19" s="16" t="s">
        <v>21</v>
      </c>
      <c r="K19" s="13" t="s">
        <v>47</v>
      </c>
      <c r="L19" s="22" t="s">
        <v>64</v>
      </c>
      <c r="M19" s="13">
        <v>0.001</v>
      </c>
      <c r="N19" s="13">
        <v>0.0016</v>
      </c>
      <c r="O19" s="13" t="s">
        <v>47</v>
      </c>
      <c r="P19" s="67">
        <v>0.001</v>
      </c>
      <c r="Q19" s="50" t="s">
        <v>47</v>
      </c>
      <c r="R19" s="50" t="s">
        <v>47</v>
      </c>
      <c r="S19" s="68" t="s">
        <v>47</v>
      </c>
      <c r="T19" s="883">
        <v>0.004</v>
      </c>
      <c r="U19" s="50" t="s">
        <v>47</v>
      </c>
      <c r="V19" s="80">
        <v>0.002</v>
      </c>
      <c r="W19" s="68">
        <v>0.001</v>
      </c>
      <c r="X19" s="215" t="s">
        <v>147</v>
      </c>
      <c r="Y19" s="215" t="s">
        <v>147</v>
      </c>
      <c r="Z19" s="147" t="s">
        <v>47</v>
      </c>
      <c r="AA19" s="215" t="s">
        <v>147</v>
      </c>
      <c r="AB19" s="215" t="s">
        <v>147</v>
      </c>
      <c r="AC19" s="215" t="s">
        <v>147</v>
      </c>
      <c r="AD19" s="215" t="s">
        <v>47</v>
      </c>
      <c r="AE19" s="215">
        <v>0.002</v>
      </c>
      <c r="AF19" s="215" t="s">
        <v>363</v>
      </c>
      <c r="AG19" s="215"/>
      <c r="AH19" s="215"/>
      <c r="AI19" s="215"/>
      <c r="AJ19" s="67">
        <f t="shared" si="0"/>
        <v>0.002</v>
      </c>
      <c r="AK19" s="51" t="e">
        <f t="shared" si="1"/>
        <v>#VALUE!</v>
      </c>
      <c r="AL19" s="68">
        <f t="shared" si="2"/>
        <v>0.002</v>
      </c>
      <c r="AM19" s="446"/>
    </row>
    <row r="20" spans="1:39" ht="12" customHeight="1">
      <c r="A20" s="361" t="s">
        <v>379</v>
      </c>
      <c r="B20" s="53" t="s">
        <v>35</v>
      </c>
      <c r="C20" s="53"/>
      <c r="D20" s="53"/>
      <c r="E20" s="53">
        <v>1.5</v>
      </c>
      <c r="F20" s="70"/>
      <c r="G20" s="8" t="s">
        <v>21</v>
      </c>
      <c r="H20" s="8" t="s">
        <v>21</v>
      </c>
      <c r="I20" s="8">
        <v>1.7</v>
      </c>
      <c r="J20" s="16" t="s">
        <v>21</v>
      </c>
      <c r="K20" s="13">
        <v>1.1</v>
      </c>
      <c r="L20" s="22" t="s">
        <v>64</v>
      </c>
      <c r="M20" s="13">
        <v>1.2</v>
      </c>
      <c r="N20" s="13">
        <v>1.14</v>
      </c>
      <c r="O20" s="13">
        <v>1.7</v>
      </c>
      <c r="P20" s="67">
        <v>1.3</v>
      </c>
      <c r="Q20" s="50">
        <v>1.3</v>
      </c>
      <c r="R20" s="50">
        <v>1.2</v>
      </c>
      <c r="S20" s="68">
        <v>1.4</v>
      </c>
      <c r="T20" s="151">
        <v>1.3</v>
      </c>
      <c r="U20" s="50">
        <v>1.3</v>
      </c>
      <c r="V20" s="50">
        <v>1.3</v>
      </c>
      <c r="W20" s="68">
        <v>1.2</v>
      </c>
      <c r="X20" s="215" t="s">
        <v>147</v>
      </c>
      <c r="Y20" s="215" t="s">
        <v>147</v>
      </c>
      <c r="Z20" s="147">
        <v>1.3</v>
      </c>
      <c r="AA20" s="215" t="s">
        <v>147</v>
      </c>
      <c r="AB20" s="215" t="s">
        <v>147</v>
      </c>
      <c r="AC20" s="215" t="s">
        <v>147</v>
      </c>
      <c r="AD20" s="277">
        <v>1.6</v>
      </c>
      <c r="AE20" s="215">
        <v>1.3</v>
      </c>
      <c r="AF20" s="215">
        <v>1</v>
      </c>
      <c r="AG20" s="215"/>
      <c r="AH20" s="215"/>
      <c r="AI20" s="215"/>
      <c r="AJ20" s="67">
        <f t="shared" si="0"/>
        <v>1.3</v>
      </c>
      <c r="AK20" s="51">
        <f t="shared" si="1"/>
        <v>1.4500000000000002</v>
      </c>
      <c r="AL20" s="68">
        <f t="shared" si="2"/>
        <v>1.6</v>
      </c>
      <c r="AM20" s="446"/>
    </row>
    <row r="21" spans="1:39" ht="12" customHeight="1">
      <c r="A21" s="361" t="s">
        <v>8</v>
      </c>
      <c r="B21" s="53" t="s">
        <v>35</v>
      </c>
      <c r="C21" s="53"/>
      <c r="D21" s="53">
        <v>0.0034</v>
      </c>
      <c r="E21" s="53">
        <v>0.01</v>
      </c>
      <c r="F21" s="70">
        <f>E21*10</f>
        <v>0.1</v>
      </c>
      <c r="G21" s="8" t="s">
        <v>21</v>
      </c>
      <c r="H21" s="8" t="s">
        <v>21</v>
      </c>
      <c r="I21" s="8" t="s">
        <v>47</v>
      </c>
      <c r="J21" s="16" t="s">
        <v>21</v>
      </c>
      <c r="K21" s="13" t="s">
        <v>47</v>
      </c>
      <c r="L21" s="22" t="s">
        <v>64</v>
      </c>
      <c r="M21" s="13" t="s">
        <v>62</v>
      </c>
      <c r="N21" s="13">
        <v>0.0002</v>
      </c>
      <c r="O21" s="13" t="s">
        <v>47</v>
      </c>
      <c r="P21" s="67" t="s">
        <v>47</v>
      </c>
      <c r="Q21" s="50" t="s">
        <v>47</v>
      </c>
      <c r="R21" s="50" t="s">
        <v>47</v>
      </c>
      <c r="S21" s="68" t="s">
        <v>47</v>
      </c>
      <c r="T21" s="151" t="s">
        <v>47</v>
      </c>
      <c r="U21" s="50">
        <v>0.002</v>
      </c>
      <c r="V21" s="50" t="s">
        <v>47</v>
      </c>
      <c r="W21" s="68" t="s">
        <v>47</v>
      </c>
      <c r="X21" s="215" t="s">
        <v>147</v>
      </c>
      <c r="Y21" s="215" t="s">
        <v>147</v>
      </c>
      <c r="Z21" s="147" t="s">
        <v>47</v>
      </c>
      <c r="AA21" s="215" t="s">
        <v>147</v>
      </c>
      <c r="AB21" s="215" t="s">
        <v>147</v>
      </c>
      <c r="AC21" s="215" t="s">
        <v>147</v>
      </c>
      <c r="AD21" s="215" t="s">
        <v>47</v>
      </c>
      <c r="AE21" s="215" t="s">
        <v>47</v>
      </c>
      <c r="AF21" s="215" t="s">
        <v>363</v>
      </c>
      <c r="AG21" s="215"/>
      <c r="AH21" s="215"/>
      <c r="AI21" s="215"/>
      <c r="AJ21" s="67">
        <f t="shared" si="0"/>
        <v>0</v>
      </c>
      <c r="AK21" s="51" t="e">
        <f t="shared" si="1"/>
        <v>#VALUE!</v>
      </c>
      <c r="AL21" s="68">
        <f t="shared" si="2"/>
        <v>0</v>
      </c>
      <c r="AM21" s="446"/>
    </row>
    <row r="22" spans="1:39" ht="12" customHeight="1">
      <c r="A22" s="361" t="s">
        <v>18</v>
      </c>
      <c r="B22" s="53" t="s">
        <v>35</v>
      </c>
      <c r="C22" s="53"/>
      <c r="D22" s="53"/>
      <c r="E22" s="53"/>
      <c r="F22" s="70"/>
      <c r="G22" s="8" t="s">
        <v>21</v>
      </c>
      <c r="H22" s="8" t="s">
        <v>21</v>
      </c>
      <c r="I22" s="8">
        <v>232</v>
      </c>
      <c r="J22" s="16" t="s">
        <v>21</v>
      </c>
      <c r="K22" s="13">
        <v>170</v>
      </c>
      <c r="L22" s="22" t="s">
        <v>64</v>
      </c>
      <c r="M22" s="13">
        <v>223</v>
      </c>
      <c r="N22" s="13">
        <v>250</v>
      </c>
      <c r="O22" s="13">
        <v>252</v>
      </c>
      <c r="P22" s="67">
        <v>279</v>
      </c>
      <c r="Q22" s="50">
        <v>251</v>
      </c>
      <c r="R22" s="50">
        <v>303</v>
      </c>
      <c r="S22" s="68">
        <v>271</v>
      </c>
      <c r="T22" s="151">
        <v>289</v>
      </c>
      <c r="U22" s="50">
        <v>259</v>
      </c>
      <c r="V22" s="50">
        <v>328</v>
      </c>
      <c r="W22" s="68">
        <v>317</v>
      </c>
      <c r="X22" s="215" t="s">
        <v>147</v>
      </c>
      <c r="Y22" s="215" t="s">
        <v>147</v>
      </c>
      <c r="Z22" s="147">
        <v>292</v>
      </c>
      <c r="AA22" s="215" t="s">
        <v>147</v>
      </c>
      <c r="AB22" s="215" t="s">
        <v>147</v>
      </c>
      <c r="AC22" s="215" t="s">
        <v>147</v>
      </c>
      <c r="AD22" s="215">
        <v>314</v>
      </c>
      <c r="AE22" s="215">
        <v>287</v>
      </c>
      <c r="AF22" s="215">
        <v>280</v>
      </c>
      <c r="AG22" s="215"/>
      <c r="AH22" s="215"/>
      <c r="AI22" s="215"/>
      <c r="AJ22" s="67">
        <f t="shared" si="0"/>
        <v>287</v>
      </c>
      <c r="AK22" s="51">
        <f t="shared" si="1"/>
        <v>300.5</v>
      </c>
      <c r="AL22" s="68">
        <f t="shared" si="2"/>
        <v>314</v>
      </c>
      <c r="AM22" s="446"/>
    </row>
    <row r="23" spans="1:39" ht="12" customHeight="1">
      <c r="A23" s="361" t="s">
        <v>9</v>
      </c>
      <c r="B23" s="53" t="s">
        <v>35</v>
      </c>
      <c r="C23" s="811"/>
      <c r="D23" s="53">
        <v>0.0006</v>
      </c>
      <c r="E23" s="53">
        <v>0.001</v>
      </c>
      <c r="F23" s="70">
        <f>E23*10</f>
        <v>0.01</v>
      </c>
      <c r="G23" s="8" t="s">
        <v>21</v>
      </c>
      <c r="H23" s="8" t="s">
        <v>21</v>
      </c>
      <c r="I23" s="8" t="s">
        <v>46</v>
      </c>
      <c r="J23" s="16" t="s">
        <v>21</v>
      </c>
      <c r="K23" s="13" t="s">
        <v>46</v>
      </c>
      <c r="L23" s="22" t="s">
        <v>64</v>
      </c>
      <c r="M23" s="13" t="s">
        <v>63</v>
      </c>
      <c r="N23" s="13" t="s">
        <v>46</v>
      </c>
      <c r="O23" s="13" t="s">
        <v>46</v>
      </c>
      <c r="P23" s="67" t="s">
        <v>46</v>
      </c>
      <c r="Q23" s="50" t="s">
        <v>46</v>
      </c>
      <c r="R23" s="50" t="s">
        <v>46</v>
      </c>
      <c r="S23" s="68" t="s">
        <v>46</v>
      </c>
      <c r="T23" s="151" t="s">
        <v>46</v>
      </c>
      <c r="U23" s="50" t="s">
        <v>46</v>
      </c>
      <c r="V23" s="50" t="s">
        <v>46</v>
      </c>
      <c r="W23" s="68" t="s">
        <v>46</v>
      </c>
      <c r="X23" s="215" t="s">
        <v>147</v>
      </c>
      <c r="Y23" s="215" t="s">
        <v>147</v>
      </c>
      <c r="Z23" s="147" t="s">
        <v>46</v>
      </c>
      <c r="AA23" s="215" t="s">
        <v>147</v>
      </c>
      <c r="AB23" s="215" t="s">
        <v>147</v>
      </c>
      <c r="AC23" s="215" t="s">
        <v>147</v>
      </c>
      <c r="AD23" s="215" t="s">
        <v>46</v>
      </c>
      <c r="AE23" s="215" t="s">
        <v>46</v>
      </c>
      <c r="AF23" s="215" t="s">
        <v>368</v>
      </c>
      <c r="AG23" s="215"/>
      <c r="AH23" s="215"/>
      <c r="AI23" s="215"/>
      <c r="AJ23" s="67">
        <f t="shared" si="0"/>
        <v>0</v>
      </c>
      <c r="AK23" s="51" t="e">
        <f t="shared" si="1"/>
        <v>#VALUE!</v>
      </c>
      <c r="AL23" s="68">
        <f t="shared" si="2"/>
        <v>0</v>
      </c>
      <c r="AM23" s="446"/>
    </row>
    <row r="24" spans="1:39" ht="12" customHeight="1">
      <c r="A24" s="361" t="s">
        <v>31</v>
      </c>
      <c r="B24" s="53" t="s">
        <v>35</v>
      </c>
      <c r="C24" s="53"/>
      <c r="D24" s="53">
        <v>0.7</v>
      </c>
      <c r="E24" s="53"/>
      <c r="F24" s="70"/>
      <c r="G24" s="8" t="s">
        <v>21</v>
      </c>
      <c r="H24" s="8" t="s">
        <v>21</v>
      </c>
      <c r="I24" s="8">
        <v>0.09</v>
      </c>
      <c r="J24" s="16" t="s">
        <v>21</v>
      </c>
      <c r="K24" s="13" t="s">
        <v>33</v>
      </c>
      <c r="L24" s="22" t="s">
        <v>64</v>
      </c>
      <c r="M24" s="13">
        <v>7.2</v>
      </c>
      <c r="N24" s="13">
        <v>8.4</v>
      </c>
      <c r="O24" s="13">
        <v>1.81</v>
      </c>
      <c r="P24" s="67">
        <v>0.43</v>
      </c>
      <c r="Q24" s="50">
        <v>0.56</v>
      </c>
      <c r="R24" s="50">
        <v>0.35</v>
      </c>
      <c r="S24" s="68">
        <v>0.05</v>
      </c>
      <c r="T24" s="883">
        <v>1.9</v>
      </c>
      <c r="U24" s="50" t="s">
        <v>28</v>
      </c>
      <c r="V24" s="80">
        <v>2.63</v>
      </c>
      <c r="W24" s="68">
        <v>1.8</v>
      </c>
      <c r="X24" s="215" t="s">
        <v>147</v>
      </c>
      <c r="Y24" s="215" t="s">
        <v>147</v>
      </c>
      <c r="Z24" s="894">
        <v>4.6</v>
      </c>
      <c r="AA24" s="215" t="s">
        <v>147</v>
      </c>
      <c r="AB24" s="215" t="s">
        <v>147</v>
      </c>
      <c r="AC24" s="215" t="s">
        <v>147</v>
      </c>
      <c r="AD24" s="275">
        <v>1.07</v>
      </c>
      <c r="AE24" s="215">
        <v>0.16</v>
      </c>
      <c r="AF24" s="275">
        <v>1.5</v>
      </c>
      <c r="AG24" s="215"/>
      <c r="AH24" s="215"/>
      <c r="AI24" s="215"/>
      <c r="AJ24" s="67">
        <f t="shared" si="0"/>
        <v>0.16</v>
      </c>
      <c r="AK24" s="51">
        <f t="shared" si="1"/>
        <v>0.615</v>
      </c>
      <c r="AL24" s="68">
        <f t="shared" si="2"/>
        <v>1.07</v>
      </c>
      <c r="AM24" s="446"/>
    </row>
    <row r="25" spans="1:39" ht="12" customHeight="1">
      <c r="A25" s="361" t="s">
        <v>44</v>
      </c>
      <c r="B25" s="53" t="s">
        <v>134</v>
      </c>
      <c r="C25" s="151"/>
      <c r="D25" s="50"/>
      <c r="E25" s="50"/>
      <c r="F25" s="68"/>
      <c r="G25" s="8" t="s">
        <v>21</v>
      </c>
      <c r="H25" s="8" t="s">
        <v>21</v>
      </c>
      <c r="I25" s="8" t="s">
        <v>41</v>
      </c>
      <c r="J25" s="16" t="s">
        <v>21</v>
      </c>
      <c r="K25" s="13" t="s">
        <v>33</v>
      </c>
      <c r="L25" s="22" t="s">
        <v>64</v>
      </c>
      <c r="M25" s="13" t="s">
        <v>27</v>
      </c>
      <c r="N25" s="13" t="s">
        <v>33</v>
      </c>
      <c r="O25" s="13" t="s">
        <v>20</v>
      </c>
      <c r="P25" s="189" t="s">
        <v>110</v>
      </c>
      <c r="Q25" s="176" t="s">
        <v>110</v>
      </c>
      <c r="R25" s="53" t="s">
        <v>401</v>
      </c>
      <c r="S25" s="177" t="s">
        <v>110</v>
      </c>
      <c r="T25" s="895" t="s">
        <v>110</v>
      </c>
      <c r="U25" s="176" t="s">
        <v>110</v>
      </c>
      <c r="V25" s="83" t="s">
        <v>401</v>
      </c>
      <c r="W25" s="177"/>
      <c r="X25" s="215" t="s">
        <v>147</v>
      </c>
      <c r="Y25" s="215" t="s">
        <v>147</v>
      </c>
      <c r="Z25" s="285" t="s">
        <v>41</v>
      </c>
      <c r="AA25" s="215" t="s">
        <v>147</v>
      </c>
      <c r="AB25" s="215" t="s">
        <v>147</v>
      </c>
      <c r="AC25" s="215" t="s">
        <v>147</v>
      </c>
      <c r="AD25" s="215" t="s">
        <v>41</v>
      </c>
      <c r="AE25" s="215" t="s">
        <v>41</v>
      </c>
      <c r="AF25" s="215" t="s">
        <v>388</v>
      </c>
      <c r="AG25" s="215"/>
      <c r="AH25" s="215"/>
      <c r="AI25" s="215"/>
      <c r="AJ25" s="67">
        <f t="shared" si="0"/>
        <v>0</v>
      </c>
      <c r="AK25" s="51" t="e">
        <f t="shared" si="1"/>
        <v>#VALUE!</v>
      </c>
      <c r="AL25" s="68">
        <f t="shared" si="2"/>
        <v>0</v>
      </c>
      <c r="AM25" s="446"/>
    </row>
    <row r="26" spans="1:39" ht="12" customHeight="1">
      <c r="A26" s="361" t="s">
        <v>45</v>
      </c>
      <c r="B26" s="53" t="s">
        <v>134</v>
      </c>
      <c r="C26" s="151"/>
      <c r="D26" s="50"/>
      <c r="E26" s="50"/>
      <c r="F26" s="68"/>
      <c r="G26" s="8" t="s">
        <v>21</v>
      </c>
      <c r="H26" s="8" t="s">
        <v>21</v>
      </c>
      <c r="I26" s="8" t="s">
        <v>34</v>
      </c>
      <c r="J26" s="16" t="s">
        <v>21</v>
      </c>
      <c r="K26" s="13" t="s">
        <v>26</v>
      </c>
      <c r="L26" s="22" t="s">
        <v>64</v>
      </c>
      <c r="M26" s="13" t="s">
        <v>20</v>
      </c>
      <c r="N26" s="13" t="s">
        <v>20</v>
      </c>
      <c r="O26" s="13" t="s">
        <v>20</v>
      </c>
      <c r="P26" s="189" t="s">
        <v>110</v>
      </c>
      <c r="Q26" s="176" t="s">
        <v>110</v>
      </c>
      <c r="R26" s="53" t="s">
        <v>402</v>
      </c>
      <c r="S26" s="177" t="s">
        <v>110</v>
      </c>
      <c r="T26" s="895" t="s">
        <v>110</v>
      </c>
      <c r="U26" s="176" t="s">
        <v>110</v>
      </c>
      <c r="V26" s="83" t="s">
        <v>402</v>
      </c>
      <c r="W26" s="177"/>
      <c r="X26" s="215" t="s">
        <v>147</v>
      </c>
      <c r="Y26" s="215" t="s">
        <v>147</v>
      </c>
      <c r="Z26" s="285" t="s">
        <v>41</v>
      </c>
      <c r="AA26" s="215" t="s">
        <v>147</v>
      </c>
      <c r="AB26" s="215" t="s">
        <v>147</v>
      </c>
      <c r="AC26" s="215" t="s">
        <v>147</v>
      </c>
      <c r="AD26" s="215" t="s">
        <v>41</v>
      </c>
      <c r="AE26" s="215" t="s">
        <v>41</v>
      </c>
      <c r="AF26" s="215" t="s">
        <v>388</v>
      </c>
      <c r="AG26" s="215"/>
      <c r="AH26" s="215"/>
      <c r="AI26" s="215"/>
      <c r="AJ26" s="67">
        <f t="shared" si="0"/>
        <v>0</v>
      </c>
      <c r="AK26" s="51" t="e">
        <f t="shared" si="1"/>
        <v>#VALUE!</v>
      </c>
      <c r="AL26" s="68">
        <f t="shared" si="2"/>
        <v>0</v>
      </c>
      <c r="AM26" s="446"/>
    </row>
    <row r="27" spans="1:39" ht="12" customHeight="1">
      <c r="A27" s="361" t="s">
        <v>23</v>
      </c>
      <c r="B27" s="50" t="s">
        <v>12</v>
      </c>
      <c r="C27" s="151"/>
      <c r="D27" s="50"/>
      <c r="E27" s="50"/>
      <c r="F27" s="68" t="s">
        <v>113</v>
      </c>
      <c r="G27" s="25" t="s">
        <v>21</v>
      </c>
      <c r="H27" s="25" t="s">
        <v>21</v>
      </c>
      <c r="I27" s="25">
        <v>6.87</v>
      </c>
      <c r="J27" s="30" t="s">
        <v>21</v>
      </c>
      <c r="K27" s="28">
        <v>6.64</v>
      </c>
      <c r="L27" s="28" t="s">
        <v>64</v>
      </c>
      <c r="M27" s="20">
        <v>6.9</v>
      </c>
      <c r="N27" s="20">
        <v>6.8</v>
      </c>
      <c r="O27" s="20">
        <v>6.79</v>
      </c>
      <c r="P27" s="67">
        <v>6.9</v>
      </c>
      <c r="Q27" s="50">
        <v>6.88</v>
      </c>
      <c r="R27" s="50">
        <v>6.82</v>
      </c>
      <c r="S27" s="68">
        <v>6.82</v>
      </c>
      <c r="T27" s="151">
        <v>6.82</v>
      </c>
      <c r="U27" s="50">
        <v>6.82</v>
      </c>
      <c r="V27" s="896">
        <v>6.8</v>
      </c>
      <c r="W27" s="897">
        <v>6.85</v>
      </c>
      <c r="X27" s="215" t="s">
        <v>147</v>
      </c>
      <c r="Y27" s="215" t="s">
        <v>147</v>
      </c>
      <c r="Z27" s="894">
        <v>6.72</v>
      </c>
      <c r="AA27" s="215" t="s">
        <v>147</v>
      </c>
      <c r="AB27" s="215" t="s">
        <v>147</v>
      </c>
      <c r="AC27" s="215" t="s">
        <v>147</v>
      </c>
      <c r="AD27" s="215">
        <v>7.29</v>
      </c>
      <c r="AE27" s="215">
        <v>7.58</v>
      </c>
      <c r="AF27" s="215">
        <v>6.67</v>
      </c>
      <c r="AG27" s="215"/>
      <c r="AH27" s="215"/>
      <c r="AI27" s="215"/>
      <c r="AJ27" s="67">
        <f t="shared" si="0"/>
        <v>7.29</v>
      </c>
      <c r="AK27" s="51">
        <f t="shared" si="1"/>
        <v>7.4350000000000005</v>
      </c>
      <c r="AL27" s="68">
        <f t="shared" si="2"/>
        <v>7.58</v>
      </c>
      <c r="AM27" s="446"/>
    </row>
    <row r="28" spans="1:39" ht="12" customHeight="1">
      <c r="A28" s="361" t="s">
        <v>131</v>
      </c>
      <c r="B28" s="53" t="s">
        <v>134</v>
      </c>
      <c r="C28" s="152"/>
      <c r="D28" s="53"/>
      <c r="E28" s="53"/>
      <c r="F28" s="70"/>
      <c r="G28" s="8" t="s">
        <v>21</v>
      </c>
      <c r="H28" s="8" t="s">
        <v>21</v>
      </c>
      <c r="I28" s="8" t="s">
        <v>25</v>
      </c>
      <c r="J28" s="16" t="s">
        <v>21</v>
      </c>
      <c r="K28" s="13">
        <v>0.015</v>
      </c>
      <c r="L28" s="22" t="s">
        <v>64</v>
      </c>
      <c r="M28" s="13" t="s">
        <v>65</v>
      </c>
      <c r="N28" s="13" t="s">
        <v>36</v>
      </c>
      <c r="O28" s="13" t="s">
        <v>20</v>
      </c>
      <c r="P28" s="189" t="s">
        <v>110</v>
      </c>
      <c r="Q28" s="176" t="s">
        <v>110</v>
      </c>
      <c r="R28" s="53" t="s">
        <v>130</v>
      </c>
      <c r="S28" s="177" t="s">
        <v>110</v>
      </c>
      <c r="T28" s="895" t="s">
        <v>110</v>
      </c>
      <c r="U28" s="176" t="s">
        <v>110</v>
      </c>
      <c r="V28" s="53" t="s">
        <v>403</v>
      </c>
      <c r="W28" s="68"/>
      <c r="X28" s="215" t="s">
        <v>147</v>
      </c>
      <c r="Y28" s="215" t="s">
        <v>147</v>
      </c>
      <c r="Z28" s="147" t="s">
        <v>25</v>
      </c>
      <c r="AA28" s="215" t="s">
        <v>147</v>
      </c>
      <c r="AB28" s="215" t="s">
        <v>147</v>
      </c>
      <c r="AC28" s="215" t="s">
        <v>147</v>
      </c>
      <c r="AD28" s="215" t="s">
        <v>25</v>
      </c>
      <c r="AE28" s="215" t="s">
        <v>25</v>
      </c>
      <c r="AF28" s="215" t="s">
        <v>25</v>
      </c>
      <c r="AG28" s="215"/>
      <c r="AH28" s="215"/>
      <c r="AI28" s="215"/>
      <c r="AJ28" s="67">
        <f t="shared" si="0"/>
        <v>0</v>
      </c>
      <c r="AK28" s="51" t="e">
        <f t="shared" si="1"/>
        <v>#VALUE!</v>
      </c>
      <c r="AL28" s="68">
        <f t="shared" si="2"/>
        <v>0</v>
      </c>
      <c r="AM28" s="446"/>
    </row>
    <row r="29" spans="1:39" ht="12" customHeight="1">
      <c r="A29" s="361" t="s">
        <v>32</v>
      </c>
      <c r="B29" s="53" t="s">
        <v>35</v>
      </c>
      <c r="C29" s="53"/>
      <c r="D29" s="53"/>
      <c r="E29" s="53"/>
      <c r="F29" s="70"/>
      <c r="G29" s="8" t="s">
        <v>21</v>
      </c>
      <c r="H29" s="8" t="s">
        <v>21</v>
      </c>
      <c r="I29" s="8">
        <v>84</v>
      </c>
      <c r="J29" s="16" t="s">
        <v>21</v>
      </c>
      <c r="K29" s="13">
        <v>61</v>
      </c>
      <c r="L29" s="22" t="s">
        <v>64</v>
      </c>
      <c r="M29" s="13">
        <v>85.9</v>
      </c>
      <c r="N29" s="13">
        <v>95.5</v>
      </c>
      <c r="O29" s="13">
        <v>70</v>
      </c>
      <c r="P29" s="67">
        <v>90.3</v>
      </c>
      <c r="Q29" s="50">
        <v>78</v>
      </c>
      <c r="R29" s="50">
        <v>80</v>
      </c>
      <c r="S29" s="68">
        <v>96</v>
      </c>
      <c r="T29" s="151">
        <v>77</v>
      </c>
      <c r="U29" s="50">
        <v>74</v>
      </c>
      <c r="V29" s="50">
        <v>93</v>
      </c>
      <c r="W29" s="68">
        <v>85</v>
      </c>
      <c r="X29" s="215" t="s">
        <v>147</v>
      </c>
      <c r="Y29" s="215" t="s">
        <v>147</v>
      </c>
      <c r="Z29" s="147">
        <v>79</v>
      </c>
      <c r="AA29" s="215" t="s">
        <v>147</v>
      </c>
      <c r="AB29" s="215" t="s">
        <v>147</v>
      </c>
      <c r="AC29" s="215" t="s">
        <v>147</v>
      </c>
      <c r="AD29" s="215">
        <v>74</v>
      </c>
      <c r="AE29" s="215">
        <v>76</v>
      </c>
      <c r="AF29" s="215">
        <v>77</v>
      </c>
      <c r="AG29" s="215"/>
      <c r="AH29" s="215"/>
      <c r="AI29" s="215"/>
      <c r="AJ29" s="67">
        <f t="shared" si="0"/>
        <v>74</v>
      </c>
      <c r="AK29" s="51">
        <f t="shared" si="1"/>
        <v>75</v>
      </c>
      <c r="AL29" s="68">
        <f t="shared" si="2"/>
        <v>76</v>
      </c>
      <c r="AM29" s="446"/>
    </row>
    <row r="30" spans="1:39" ht="12" customHeight="1">
      <c r="A30" s="361" t="s">
        <v>123</v>
      </c>
      <c r="B30" s="53" t="s">
        <v>35</v>
      </c>
      <c r="C30" s="53"/>
      <c r="D30" s="53"/>
      <c r="E30" s="53" t="s">
        <v>118</v>
      </c>
      <c r="F30" s="70"/>
      <c r="G30" s="8" t="s">
        <v>21</v>
      </c>
      <c r="H30" s="8" t="s">
        <v>21</v>
      </c>
      <c r="I30" s="8">
        <v>867</v>
      </c>
      <c r="J30" s="16" t="s">
        <v>21</v>
      </c>
      <c r="K30" s="13">
        <v>710</v>
      </c>
      <c r="L30" s="22" t="s">
        <v>64</v>
      </c>
      <c r="M30" s="13">
        <v>789</v>
      </c>
      <c r="N30" s="13">
        <v>917</v>
      </c>
      <c r="O30" s="13">
        <v>958</v>
      </c>
      <c r="P30" s="141">
        <v>1120</v>
      </c>
      <c r="Q30" s="142">
        <v>1110</v>
      </c>
      <c r="R30" s="142">
        <v>1270</v>
      </c>
      <c r="S30" s="139">
        <v>1130</v>
      </c>
      <c r="T30" s="885">
        <v>1290</v>
      </c>
      <c r="U30" s="142">
        <v>1100</v>
      </c>
      <c r="V30" s="142">
        <v>1460</v>
      </c>
      <c r="W30" s="139">
        <v>1380</v>
      </c>
      <c r="X30" s="215" t="s">
        <v>147</v>
      </c>
      <c r="Y30" s="215" t="s">
        <v>147</v>
      </c>
      <c r="Z30" s="284">
        <v>1290</v>
      </c>
      <c r="AA30" s="215" t="s">
        <v>147</v>
      </c>
      <c r="AB30" s="215" t="s">
        <v>147</v>
      </c>
      <c r="AC30" s="215" t="s">
        <v>147</v>
      </c>
      <c r="AD30" s="215">
        <v>1310</v>
      </c>
      <c r="AE30" s="215">
        <v>1230</v>
      </c>
      <c r="AF30" s="215">
        <v>1100</v>
      </c>
      <c r="AG30" s="215"/>
      <c r="AH30" s="215"/>
      <c r="AI30" s="215"/>
      <c r="AJ30" s="67">
        <f t="shared" si="0"/>
        <v>1230</v>
      </c>
      <c r="AK30" s="51">
        <f t="shared" si="1"/>
        <v>1270</v>
      </c>
      <c r="AL30" s="68">
        <f t="shared" si="2"/>
        <v>1310</v>
      </c>
      <c r="AM30" s="446"/>
    </row>
    <row r="31" spans="1:39" ht="12" customHeight="1">
      <c r="A31" s="361" t="s">
        <v>125</v>
      </c>
      <c r="B31" s="53" t="s">
        <v>35</v>
      </c>
      <c r="C31" s="53"/>
      <c r="D31" s="53"/>
      <c r="E31" s="83" t="s">
        <v>119</v>
      </c>
      <c r="F31" s="70">
        <f>10*500</f>
        <v>5000</v>
      </c>
      <c r="G31" s="8" t="s">
        <v>21</v>
      </c>
      <c r="H31" s="8" t="s">
        <v>21</v>
      </c>
      <c r="I31" s="8">
        <v>1570</v>
      </c>
      <c r="J31" s="16" t="s">
        <v>21</v>
      </c>
      <c r="K31" s="13">
        <v>1100</v>
      </c>
      <c r="L31" s="22" t="s">
        <v>64</v>
      </c>
      <c r="M31" s="13">
        <v>1310</v>
      </c>
      <c r="N31" s="13">
        <v>405</v>
      </c>
      <c r="O31" s="13">
        <v>1190</v>
      </c>
      <c r="P31" s="141">
        <v>1400</v>
      </c>
      <c r="Q31" s="142">
        <v>1410</v>
      </c>
      <c r="R31" s="142">
        <v>1510</v>
      </c>
      <c r="S31" s="139">
        <v>1490</v>
      </c>
      <c r="T31" s="885">
        <v>1540</v>
      </c>
      <c r="U31" s="142">
        <v>1490</v>
      </c>
      <c r="V31" s="142">
        <v>1800</v>
      </c>
      <c r="W31" s="139">
        <v>1720</v>
      </c>
      <c r="X31" s="215" t="s">
        <v>147</v>
      </c>
      <c r="Y31" s="215" t="s">
        <v>147</v>
      </c>
      <c r="Z31" s="284">
        <v>1730</v>
      </c>
      <c r="AA31" s="215" t="s">
        <v>147</v>
      </c>
      <c r="AB31" s="215" t="s">
        <v>147</v>
      </c>
      <c r="AC31" s="215" t="s">
        <v>147</v>
      </c>
      <c r="AD31" s="215">
        <v>1490</v>
      </c>
      <c r="AE31" s="215">
        <v>1700</v>
      </c>
      <c r="AF31" s="215">
        <v>1500</v>
      </c>
      <c r="AG31" s="215"/>
      <c r="AH31" s="215"/>
      <c r="AI31" s="215"/>
      <c r="AJ31" s="67">
        <f t="shared" si="0"/>
        <v>1490</v>
      </c>
      <c r="AK31" s="51">
        <f t="shared" si="1"/>
        <v>1595</v>
      </c>
      <c r="AL31" s="68">
        <f t="shared" si="2"/>
        <v>1700</v>
      </c>
      <c r="AM31" s="446"/>
    </row>
    <row r="32" spans="1:39" ht="12" customHeight="1">
      <c r="A32" s="361" t="s">
        <v>22</v>
      </c>
      <c r="B32" s="53" t="s">
        <v>35</v>
      </c>
      <c r="C32" s="53"/>
      <c r="D32" s="53"/>
      <c r="E32" s="53"/>
      <c r="F32" s="70"/>
      <c r="G32" s="8" t="s">
        <v>21</v>
      </c>
      <c r="H32" s="8" t="s">
        <v>21</v>
      </c>
      <c r="I32" s="8">
        <v>5570</v>
      </c>
      <c r="J32" s="16" t="s">
        <v>21</v>
      </c>
      <c r="K32" s="13">
        <v>4300</v>
      </c>
      <c r="L32" s="22" t="s">
        <v>64</v>
      </c>
      <c r="M32" s="13">
        <v>5410</v>
      </c>
      <c r="N32" s="13">
        <v>5580</v>
      </c>
      <c r="O32" s="13">
        <v>5850</v>
      </c>
      <c r="P32" s="67">
        <v>5640</v>
      </c>
      <c r="Q32" s="50">
        <v>6540</v>
      </c>
      <c r="R32" s="50">
        <v>6430</v>
      </c>
      <c r="S32" s="68">
        <v>6510</v>
      </c>
      <c r="T32" s="151">
        <v>7100</v>
      </c>
      <c r="U32" s="50">
        <v>6620</v>
      </c>
      <c r="V32" s="50">
        <v>6800</v>
      </c>
      <c r="W32" s="68">
        <v>6940</v>
      </c>
      <c r="X32" s="215" t="s">
        <v>147</v>
      </c>
      <c r="Y32" s="215" t="s">
        <v>147</v>
      </c>
      <c r="Z32" s="147">
        <v>6380</v>
      </c>
      <c r="AA32" s="215" t="s">
        <v>147</v>
      </c>
      <c r="AB32" s="215" t="s">
        <v>147</v>
      </c>
      <c r="AC32" s="215" t="s">
        <v>147</v>
      </c>
      <c r="AD32" s="215">
        <v>6920</v>
      </c>
      <c r="AE32" s="215">
        <v>6350</v>
      </c>
      <c r="AF32" s="215">
        <v>59</v>
      </c>
      <c r="AG32" s="215"/>
      <c r="AH32" s="215"/>
      <c r="AI32" s="215"/>
      <c r="AJ32" s="67">
        <f t="shared" si="0"/>
        <v>6350</v>
      </c>
      <c r="AK32" s="51">
        <f t="shared" si="1"/>
        <v>6635</v>
      </c>
      <c r="AL32" s="68">
        <f t="shared" si="2"/>
        <v>6920</v>
      </c>
      <c r="AM32" s="446"/>
    </row>
    <row r="33" spans="1:39" ht="12" customHeight="1">
      <c r="A33" s="361" t="s">
        <v>382</v>
      </c>
      <c r="B33" s="53" t="s">
        <v>35</v>
      </c>
      <c r="C33" s="53"/>
      <c r="D33" s="53">
        <v>0.3</v>
      </c>
      <c r="E33" s="53" t="s">
        <v>116</v>
      </c>
      <c r="F33" s="70"/>
      <c r="G33" s="8" t="s">
        <v>21</v>
      </c>
      <c r="H33" s="8" t="s">
        <v>21</v>
      </c>
      <c r="I33" s="8">
        <v>8.88</v>
      </c>
      <c r="J33" s="16" t="s">
        <v>21</v>
      </c>
      <c r="K33" s="13">
        <v>8.8</v>
      </c>
      <c r="L33" s="22" t="s">
        <v>64</v>
      </c>
      <c r="M33" s="13">
        <v>3.94</v>
      </c>
      <c r="N33" s="13">
        <v>2.28</v>
      </c>
      <c r="O33" s="13">
        <v>0.38</v>
      </c>
      <c r="P33" s="145">
        <v>0.76</v>
      </c>
      <c r="Q33" s="50">
        <v>0.18</v>
      </c>
      <c r="R33" s="195">
        <v>0.47</v>
      </c>
      <c r="S33" s="140">
        <v>12.1</v>
      </c>
      <c r="T33" s="898">
        <v>0.33</v>
      </c>
      <c r="U33" s="195">
        <v>1.47</v>
      </c>
      <c r="V33" s="195">
        <v>0.42</v>
      </c>
      <c r="W33" s="140">
        <v>0.45</v>
      </c>
      <c r="X33" s="215" t="s">
        <v>147</v>
      </c>
      <c r="Y33" s="215" t="s">
        <v>147</v>
      </c>
      <c r="Z33" s="283">
        <v>6.53</v>
      </c>
      <c r="AA33" s="215" t="s">
        <v>147</v>
      </c>
      <c r="AB33" s="215" t="s">
        <v>147</v>
      </c>
      <c r="AC33" s="215" t="s">
        <v>147</v>
      </c>
      <c r="AD33" s="215">
        <v>0.34</v>
      </c>
      <c r="AE33" s="215">
        <v>0.27</v>
      </c>
      <c r="AF33" s="278">
        <v>5.7</v>
      </c>
      <c r="AG33" s="215"/>
      <c r="AH33" s="215"/>
      <c r="AI33" s="215"/>
      <c r="AJ33" s="67">
        <f t="shared" si="0"/>
        <v>0.27</v>
      </c>
      <c r="AK33" s="51">
        <f t="shared" si="1"/>
        <v>0.30500000000000005</v>
      </c>
      <c r="AL33" s="68">
        <f t="shared" si="2"/>
        <v>0.34</v>
      </c>
      <c r="AM33" s="446"/>
    </row>
    <row r="34" spans="1:39" ht="12" customHeight="1">
      <c r="A34" s="361" t="s">
        <v>383</v>
      </c>
      <c r="B34" s="53" t="s">
        <v>35</v>
      </c>
      <c r="C34" s="53"/>
      <c r="D34" s="53">
        <v>1.9</v>
      </c>
      <c r="E34" s="83" t="s">
        <v>117</v>
      </c>
      <c r="F34" s="70">
        <v>5</v>
      </c>
      <c r="G34" s="8" t="s">
        <v>21</v>
      </c>
      <c r="H34" s="8" t="s">
        <v>21</v>
      </c>
      <c r="I34" s="8">
        <v>8.2</v>
      </c>
      <c r="J34" s="16" t="s">
        <v>21</v>
      </c>
      <c r="K34" s="13">
        <v>8</v>
      </c>
      <c r="L34" s="22" t="s">
        <v>64</v>
      </c>
      <c r="M34" s="13">
        <v>6.36</v>
      </c>
      <c r="N34" s="13">
        <v>6.89</v>
      </c>
      <c r="O34" s="13">
        <v>6.74</v>
      </c>
      <c r="P34" s="860">
        <v>5.31</v>
      </c>
      <c r="Q34" s="196">
        <v>5.32</v>
      </c>
      <c r="R34" s="196">
        <v>5.67</v>
      </c>
      <c r="S34" s="861">
        <v>5.95</v>
      </c>
      <c r="T34" s="899">
        <v>5.84</v>
      </c>
      <c r="U34" s="196">
        <v>8.43</v>
      </c>
      <c r="V34" s="195">
        <v>4.5</v>
      </c>
      <c r="W34" s="861">
        <v>5.57</v>
      </c>
      <c r="X34" s="215" t="s">
        <v>147</v>
      </c>
      <c r="Y34" s="215" t="s">
        <v>147</v>
      </c>
      <c r="Z34" s="862">
        <v>4.39</v>
      </c>
      <c r="AA34" s="215" t="s">
        <v>147</v>
      </c>
      <c r="AB34" s="215" t="s">
        <v>147</v>
      </c>
      <c r="AC34" s="215" t="s">
        <v>147</v>
      </c>
      <c r="AD34" s="215">
        <v>4.76</v>
      </c>
      <c r="AE34" s="215">
        <v>4.98</v>
      </c>
      <c r="AF34" s="968">
        <v>6.2</v>
      </c>
      <c r="AG34" s="215"/>
      <c r="AH34" s="215"/>
      <c r="AI34" s="215"/>
      <c r="AJ34" s="67">
        <f t="shared" si="0"/>
        <v>4.76</v>
      </c>
      <c r="AK34" s="51">
        <f t="shared" si="1"/>
        <v>4.87</v>
      </c>
      <c r="AL34" s="68">
        <f t="shared" si="2"/>
        <v>4.98</v>
      </c>
      <c r="AM34" s="446"/>
    </row>
    <row r="35" spans="1:39" ht="12" customHeight="1">
      <c r="A35" s="361" t="s">
        <v>19</v>
      </c>
      <c r="B35" s="53" t="s">
        <v>35</v>
      </c>
      <c r="C35" s="53"/>
      <c r="D35" s="53"/>
      <c r="E35" s="53"/>
      <c r="F35" s="70"/>
      <c r="G35" s="8" t="s">
        <v>21</v>
      </c>
      <c r="H35" s="8" t="s">
        <v>21</v>
      </c>
      <c r="I35" s="8">
        <v>60</v>
      </c>
      <c r="J35" s="16" t="s">
        <v>21</v>
      </c>
      <c r="K35" s="13">
        <v>69</v>
      </c>
      <c r="L35" s="22" t="s">
        <v>64</v>
      </c>
      <c r="M35" s="13">
        <v>125</v>
      </c>
      <c r="N35" s="13">
        <v>93.3</v>
      </c>
      <c r="O35" s="13">
        <v>124</v>
      </c>
      <c r="P35" s="67">
        <v>72.8</v>
      </c>
      <c r="Q35" s="176" t="s">
        <v>110</v>
      </c>
      <c r="R35" s="50">
        <v>73.1</v>
      </c>
      <c r="S35" s="177" t="s">
        <v>110</v>
      </c>
      <c r="T35" s="895">
        <v>21.1</v>
      </c>
      <c r="U35" s="176">
        <v>18.6</v>
      </c>
      <c r="V35" s="176">
        <v>67</v>
      </c>
      <c r="W35" s="177">
        <v>58</v>
      </c>
      <c r="X35" s="215" t="s">
        <v>147</v>
      </c>
      <c r="Y35" s="215" t="s">
        <v>147</v>
      </c>
      <c r="Z35" s="285">
        <v>7.1</v>
      </c>
      <c r="AA35" s="215" t="s">
        <v>147</v>
      </c>
      <c r="AB35" s="215" t="s">
        <v>147</v>
      </c>
      <c r="AC35" s="215" t="s">
        <v>147</v>
      </c>
      <c r="AD35" s="215">
        <v>72</v>
      </c>
      <c r="AE35" s="215">
        <v>136</v>
      </c>
      <c r="AF35" s="215">
        <v>66</v>
      </c>
      <c r="AG35" s="215"/>
      <c r="AH35" s="215"/>
      <c r="AI35" s="215"/>
      <c r="AJ35" s="67">
        <f t="shared" si="0"/>
        <v>72</v>
      </c>
      <c r="AK35" s="51">
        <f t="shared" si="1"/>
        <v>104</v>
      </c>
      <c r="AL35" s="68">
        <f t="shared" si="2"/>
        <v>136</v>
      </c>
      <c r="AM35" s="446"/>
    </row>
    <row r="36" spans="1:39" ht="12" customHeight="1">
      <c r="A36" s="361" t="s">
        <v>266</v>
      </c>
      <c r="B36" s="53" t="s">
        <v>134</v>
      </c>
      <c r="C36" s="53"/>
      <c r="D36" s="53"/>
      <c r="E36" s="53"/>
      <c r="F36" s="70"/>
      <c r="G36" s="191" t="s">
        <v>21</v>
      </c>
      <c r="H36" s="191" t="s">
        <v>21</v>
      </c>
      <c r="I36" s="191" t="s">
        <v>29</v>
      </c>
      <c r="J36" s="192" t="s">
        <v>21</v>
      </c>
      <c r="K36" s="13" t="s">
        <v>20</v>
      </c>
      <c r="L36" s="22" t="s">
        <v>64</v>
      </c>
      <c r="M36" s="13" t="s">
        <v>63</v>
      </c>
      <c r="N36" s="13" t="s">
        <v>41</v>
      </c>
      <c r="O36" s="13" t="s">
        <v>41</v>
      </c>
      <c r="P36" s="67">
        <v>7.75</v>
      </c>
      <c r="Q36" s="50">
        <v>7.75</v>
      </c>
      <c r="R36" s="50">
        <v>7.75</v>
      </c>
      <c r="S36" s="68">
        <v>7.75</v>
      </c>
      <c r="T36" s="151">
        <v>7.75</v>
      </c>
      <c r="U36" s="50">
        <v>7.75</v>
      </c>
      <c r="V36" s="50">
        <v>7.75</v>
      </c>
      <c r="W36" s="68">
        <v>7.75</v>
      </c>
      <c r="X36" s="215" t="s">
        <v>147</v>
      </c>
      <c r="Y36" s="215" t="s">
        <v>147</v>
      </c>
      <c r="Z36" s="147" t="s">
        <v>41</v>
      </c>
      <c r="AA36" s="215" t="s">
        <v>147</v>
      </c>
      <c r="AB36" s="215" t="s">
        <v>147</v>
      </c>
      <c r="AC36" s="215" t="s">
        <v>147</v>
      </c>
      <c r="AD36" s="215" t="s">
        <v>41</v>
      </c>
      <c r="AE36" s="215" t="s">
        <v>41</v>
      </c>
      <c r="AF36" s="215" t="s">
        <v>25</v>
      </c>
      <c r="AG36" s="215"/>
      <c r="AH36" s="215"/>
      <c r="AI36" s="215"/>
      <c r="AJ36" s="67">
        <f t="shared" si="0"/>
        <v>0</v>
      </c>
      <c r="AK36" s="51" t="e">
        <f t="shared" si="1"/>
        <v>#VALUE!</v>
      </c>
      <c r="AL36" s="68">
        <f t="shared" si="2"/>
        <v>0</v>
      </c>
      <c r="AM36" s="446"/>
    </row>
    <row r="37" spans="1:39" ht="12" customHeight="1">
      <c r="A37" s="114" t="s">
        <v>42</v>
      </c>
      <c r="B37" s="9"/>
      <c r="C37" s="13"/>
      <c r="D37" s="13"/>
      <c r="E37" s="13"/>
      <c r="F37" s="115"/>
      <c r="G37" s="193"/>
      <c r="H37" s="193"/>
      <c r="I37" s="17"/>
      <c r="J37" s="16"/>
      <c r="K37" s="13"/>
      <c r="L37" s="22"/>
      <c r="M37" s="13"/>
      <c r="N37" s="13"/>
      <c r="O37" s="13"/>
      <c r="P37" s="175"/>
      <c r="Q37" s="13"/>
      <c r="R37" s="13"/>
      <c r="S37" s="115"/>
      <c r="T37" s="13"/>
      <c r="U37" s="13"/>
      <c r="V37" s="13"/>
      <c r="W37" s="13"/>
      <c r="X37" s="215"/>
      <c r="Y37" s="215"/>
      <c r="Z37" s="13"/>
      <c r="AA37" s="13"/>
      <c r="AB37" s="215"/>
      <c r="AC37" s="215" t="s">
        <v>147</v>
      </c>
      <c r="AD37" s="13"/>
      <c r="AE37" s="13"/>
      <c r="AF37" s="13"/>
      <c r="AG37" s="13"/>
      <c r="AH37" s="13"/>
      <c r="AI37" s="13"/>
      <c r="AJ37" s="67"/>
      <c r="AK37" s="51"/>
      <c r="AL37" s="68"/>
      <c r="AM37" s="446"/>
    </row>
    <row r="38" spans="1:39" ht="12" customHeight="1">
      <c r="A38" s="362" t="s">
        <v>43</v>
      </c>
      <c r="B38" s="53" t="s">
        <v>134</v>
      </c>
      <c r="C38" s="50">
        <v>6000</v>
      </c>
      <c r="D38" s="50"/>
      <c r="E38" s="50"/>
      <c r="F38" s="68"/>
      <c r="G38" s="8" t="s">
        <v>21</v>
      </c>
      <c r="H38" s="8" t="s">
        <v>21</v>
      </c>
      <c r="I38" s="8" t="s">
        <v>39</v>
      </c>
      <c r="J38" s="16" t="s">
        <v>21</v>
      </c>
      <c r="K38" s="13">
        <v>0.03</v>
      </c>
      <c r="L38" s="22" t="s">
        <v>64</v>
      </c>
      <c r="M38" s="13" t="s">
        <v>39</v>
      </c>
      <c r="N38" s="13" t="s">
        <v>39</v>
      </c>
      <c r="O38" s="13" t="s">
        <v>39</v>
      </c>
      <c r="P38" s="67" t="s">
        <v>39</v>
      </c>
      <c r="Q38" s="50" t="s">
        <v>39</v>
      </c>
      <c r="R38" s="50" t="s">
        <v>39</v>
      </c>
      <c r="S38" s="68" t="s">
        <v>39</v>
      </c>
      <c r="T38" s="151" t="s">
        <v>39</v>
      </c>
      <c r="U38" s="50" t="s">
        <v>39</v>
      </c>
      <c r="V38" s="50" t="s">
        <v>39</v>
      </c>
      <c r="W38" s="68" t="s">
        <v>39</v>
      </c>
      <c r="X38" s="215" t="s">
        <v>147</v>
      </c>
      <c r="Y38" s="215" t="s">
        <v>147</v>
      </c>
      <c r="Z38" s="147" t="s">
        <v>39</v>
      </c>
      <c r="AA38" s="215" t="s">
        <v>147</v>
      </c>
      <c r="AB38" s="215" t="s">
        <v>147</v>
      </c>
      <c r="AC38" s="215" t="s">
        <v>147</v>
      </c>
      <c r="AD38" s="215">
        <v>20</v>
      </c>
      <c r="AE38" s="215" t="s">
        <v>39</v>
      </c>
      <c r="AF38" s="215" t="s">
        <v>39</v>
      </c>
      <c r="AG38" s="215"/>
      <c r="AH38" s="215"/>
      <c r="AI38" s="215"/>
      <c r="AJ38" s="67">
        <f t="shared" si="0"/>
        <v>20</v>
      </c>
      <c r="AK38" s="51" t="e">
        <f t="shared" si="1"/>
        <v>#VALUE!</v>
      </c>
      <c r="AL38" s="68">
        <f t="shared" si="2"/>
        <v>20</v>
      </c>
      <c r="AM38" s="446"/>
    </row>
    <row r="39" spans="1:39" ht="12" customHeight="1">
      <c r="A39" s="363" t="s">
        <v>137</v>
      </c>
      <c r="B39" s="53" t="s">
        <v>134</v>
      </c>
      <c r="C39" s="50" t="s">
        <v>102</v>
      </c>
      <c r="D39" s="50"/>
      <c r="E39" s="50"/>
      <c r="F39" s="68"/>
      <c r="G39" s="8" t="s">
        <v>21</v>
      </c>
      <c r="H39" s="8" t="s">
        <v>21</v>
      </c>
      <c r="I39" s="8">
        <v>160</v>
      </c>
      <c r="J39" s="16" t="s">
        <v>21</v>
      </c>
      <c r="K39" s="13">
        <v>0.17</v>
      </c>
      <c r="L39" s="22" t="s">
        <v>64</v>
      </c>
      <c r="M39" s="13">
        <v>270</v>
      </c>
      <c r="N39" s="13">
        <v>350</v>
      </c>
      <c r="O39" s="13">
        <v>120</v>
      </c>
      <c r="P39" s="67">
        <v>220</v>
      </c>
      <c r="Q39" s="50">
        <v>270</v>
      </c>
      <c r="R39" s="50">
        <v>210</v>
      </c>
      <c r="S39" s="68">
        <v>200</v>
      </c>
      <c r="T39" s="151">
        <v>410</v>
      </c>
      <c r="U39" s="50">
        <v>210</v>
      </c>
      <c r="V39" s="50">
        <v>200</v>
      </c>
      <c r="W39" s="68" t="s">
        <v>40</v>
      </c>
      <c r="X39" s="215" t="s">
        <v>147</v>
      </c>
      <c r="Y39" s="215" t="s">
        <v>147</v>
      </c>
      <c r="Z39" s="147">
        <v>140</v>
      </c>
      <c r="AA39" s="215" t="s">
        <v>147</v>
      </c>
      <c r="AB39" s="215" t="s">
        <v>147</v>
      </c>
      <c r="AC39" s="215" t="s">
        <v>147</v>
      </c>
      <c r="AD39" s="215">
        <v>240</v>
      </c>
      <c r="AE39" s="215">
        <v>260</v>
      </c>
      <c r="AF39" s="215">
        <v>500</v>
      </c>
      <c r="AG39" s="215"/>
      <c r="AH39" s="215"/>
      <c r="AI39" s="215"/>
      <c r="AJ39" s="67">
        <f t="shared" si="0"/>
        <v>240</v>
      </c>
      <c r="AK39" s="51">
        <f t="shared" si="1"/>
        <v>250</v>
      </c>
      <c r="AL39" s="68">
        <f t="shared" si="2"/>
        <v>260</v>
      </c>
      <c r="AM39" s="446"/>
    </row>
    <row r="40" spans="1:39" ht="12" customHeight="1">
      <c r="A40" s="363" t="s">
        <v>138</v>
      </c>
      <c r="B40" s="53" t="s">
        <v>134</v>
      </c>
      <c r="C40" s="50"/>
      <c r="D40" s="50"/>
      <c r="E40" s="50"/>
      <c r="F40" s="68"/>
      <c r="G40" s="8" t="s">
        <v>21</v>
      </c>
      <c r="H40" s="8" t="s">
        <v>21</v>
      </c>
      <c r="I40" s="8">
        <v>140</v>
      </c>
      <c r="J40" s="16" t="s">
        <v>21</v>
      </c>
      <c r="K40" s="13">
        <v>0.3</v>
      </c>
      <c r="L40" s="22" t="s">
        <v>64</v>
      </c>
      <c r="M40" s="13">
        <v>330</v>
      </c>
      <c r="N40" s="13" t="s">
        <v>40</v>
      </c>
      <c r="O40" s="13">
        <v>140</v>
      </c>
      <c r="P40" s="67">
        <v>240</v>
      </c>
      <c r="Q40" s="50">
        <v>250</v>
      </c>
      <c r="R40" s="50">
        <v>190</v>
      </c>
      <c r="S40" s="68">
        <v>100</v>
      </c>
      <c r="T40" s="151">
        <v>400</v>
      </c>
      <c r="U40" s="50">
        <v>250</v>
      </c>
      <c r="V40" s="50">
        <v>180</v>
      </c>
      <c r="W40" s="68" t="s">
        <v>40</v>
      </c>
      <c r="X40" s="215" t="s">
        <v>147</v>
      </c>
      <c r="Y40" s="215" t="s">
        <v>147</v>
      </c>
      <c r="Z40" s="147">
        <v>140</v>
      </c>
      <c r="AA40" s="215" t="s">
        <v>147</v>
      </c>
      <c r="AB40" s="215" t="s">
        <v>147</v>
      </c>
      <c r="AC40" s="215" t="s">
        <v>147</v>
      </c>
      <c r="AD40" s="215">
        <v>250</v>
      </c>
      <c r="AE40" s="215">
        <v>320</v>
      </c>
      <c r="AF40" s="901">
        <v>1100</v>
      </c>
      <c r="AG40" s="215"/>
      <c r="AH40" s="215"/>
      <c r="AI40" s="215"/>
      <c r="AJ40" s="67">
        <f t="shared" si="0"/>
        <v>250</v>
      </c>
      <c r="AK40" s="51">
        <f t="shared" si="1"/>
        <v>285</v>
      </c>
      <c r="AL40" s="68">
        <f t="shared" si="2"/>
        <v>320</v>
      </c>
      <c r="AM40" s="446"/>
    </row>
    <row r="41" spans="1:39" ht="12" customHeight="1">
      <c r="A41" s="363" t="s">
        <v>139</v>
      </c>
      <c r="B41" s="53" t="s">
        <v>134</v>
      </c>
      <c r="C41" s="50"/>
      <c r="D41" s="50"/>
      <c r="E41" s="50"/>
      <c r="F41" s="68"/>
      <c r="G41" s="8" t="s">
        <v>21</v>
      </c>
      <c r="H41" s="8" t="s">
        <v>21</v>
      </c>
      <c r="I41" s="8">
        <v>160</v>
      </c>
      <c r="J41" s="16" t="s">
        <v>21</v>
      </c>
      <c r="K41" s="13" t="s">
        <v>36</v>
      </c>
      <c r="L41" s="22" t="s">
        <v>64</v>
      </c>
      <c r="M41" s="13" t="s">
        <v>40</v>
      </c>
      <c r="N41" s="13" t="s">
        <v>40</v>
      </c>
      <c r="O41" s="13" t="s">
        <v>40</v>
      </c>
      <c r="P41" s="67" t="s">
        <v>40</v>
      </c>
      <c r="Q41" s="50" t="s">
        <v>40</v>
      </c>
      <c r="R41" s="50" t="s">
        <v>40</v>
      </c>
      <c r="S41" s="68" t="s">
        <v>40</v>
      </c>
      <c r="T41" s="151" t="s">
        <v>40</v>
      </c>
      <c r="U41" s="50" t="s">
        <v>40</v>
      </c>
      <c r="V41" s="50" t="s">
        <v>40</v>
      </c>
      <c r="W41" s="68" t="s">
        <v>40</v>
      </c>
      <c r="X41" s="215" t="s">
        <v>147</v>
      </c>
      <c r="Y41" s="215" t="s">
        <v>147</v>
      </c>
      <c r="Z41" s="147" t="s">
        <v>40</v>
      </c>
      <c r="AA41" s="215" t="s">
        <v>147</v>
      </c>
      <c r="AB41" s="215" t="s">
        <v>147</v>
      </c>
      <c r="AC41" s="215" t="s">
        <v>147</v>
      </c>
      <c r="AD41" s="215" t="s">
        <v>40</v>
      </c>
      <c r="AE41" s="215" t="s">
        <v>40</v>
      </c>
      <c r="AF41" s="215" t="s">
        <v>40</v>
      </c>
      <c r="AG41" s="215"/>
      <c r="AH41" s="215"/>
      <c r="AI41" s="215"/>
      <c r="AJ41" s="67">
        <f t="shared" si="0"/>
        <v>0</v>
      </c>
      <c r="AK41" s="51" t="e">
        <f t="shared" si="1"/>
        <v>#VALUE!</v>
      </c>
      <c r="AL41" s="68">
        <f t="shared" si="2"/>
        <v>0</v>
      </c>
      <c r="AM41" s="446"/>
    </row>
    <row r="42" spans="1:39" ht="12" customHeight="1">
      <c r="A42" s="363" t="s">
        <v>267</v>
      </c>
      <c r="B42" s="53" t="s">
        <v>134</v>
      </c>
      <c r="C42" s="848"/>
      <c r="D42" s="848" t="s">
        <v>143</v>
      </c>
      <c r="E42" s="848"/>
      <c r="F42" s="68"/>
      <c r="G42" s="193"/>
      <c r="H42" s="193"/>
      <c r="I42" s="122"/>
      <c r="J42" s="16"/>
      <c r="K42" s="13"/>
      <c r="L42" s="22" t="s">
        <v>64</v>
      </c>
      <c r="M42" s="13">
        <v>600</v>
      </c>
      <c r="N42" s="13">
        <v>350</v>
      </c>
      <c r="O42" s="13">
        <v>260</v>
      </c>
      <c r="P42" s="79">
        <f>10+P39+P40+50</f>
        <v>520</v>
      </c>
      <c r="Q42" s="80">
        <v>580</v>
      </c>
      <c r="R42" s="80">
        <v>510</v>
      </c>
      <c r="S42" s="78">
        <v>310</v>
      </c>
      <c r="T42" s="883">
        <v>870</v>
      </c>
      <c r="U42" s="80">
        <v>520</v>
      </c>
      <c r="V42" s="80">
        <v>440</v>
      </c>
      <c r="W42" s="78">
        <v>320</v>
      </c>
      <c r="X42" s="215" t="s">
        <v>147</v>
      </c>
      <c r="Y42" s="215" t="s">
        <v>147</v>
      </c>
      <c r="Z42" s="282">
        <v>280</v>
      </c>
      <c r="AA42" s="215" t="s">
        <v>147</v>
      </c>
      <c r="AB42" s="215" t="s">
        <v>147</v>
      </c>
      <c r="AC42" s="215" t="s">
        <v>147</v>
      </c>
      <c r="AD42" s="215">
        <v>490</v>
      </c>
      <c r="AE42" s="215">
        <v>260</v>
      </c>
      <c r="AF42" s="901">
        <v>1600</v>
      </c>
      <c r="AG42" s="215"/>
      <c r="AH42" s="215"/>
      <c r="AI42" s="215"/>
      <c r="AJ42" s="67">
        <f t="shared" si="0"/>
        <v>260</v>
      </c>
      <c r="AK42" s="51">
        <f t="shared" si="1"/>
        <v>375</v>
      </c>
      <c r="AL42" s="68">
        <f t="shared" si="2"/>
        <v>490</v>
      </c>
      <c r="AM42" s="446"/>
    </row>
    <row r="43" spans="1:39" ht="12" customHeight="1">
      <c r="A43" s="900" t="s">
        <v>211</v>
      </c>
      <c r="B43" s="53" t="s">
        <v>35</v>
      </c>
      <c r="C43" s="53"/>
      <c r="D43" s="53">
        <v>0.32</v>
      </c>
      <c r="E43" s="53"/>
      <c r="F43" s="70"/>
      <c r="G43" s="8" t="s">
        <v>21</v>
      </c>
      <c r="H43" s="8" t="s">
        <v>21</v>
      </c>
      <c r="I43" s="8" t="s">
        <v>28</v>
      </c>
      <c r="J43" s="16" t="s">
        <v>21</v>
      </c>
      <c r="K43" s="13" t="s">
        <v>36</v>
      </c>
      <c r="L43" s="22" t="s">
        <v>64</v>
      </c>
      <c r="M43" s="13" t="s">
        <v>28</v>
      </c>
      <c r="N43" s="13" t="s">
        <v>28</v>
      </c>
      <c r="O43" s="13" t="s">
        <v>28</v>
      </c>
      <c r="P43" s="67" t="s">
        <v>28</v>
      </c>
      <c r="Q43" s="50" t="s">
        <v>28</v>
      </c>
      <c r="R43" s="50" t="s">
        <v>28</v>
      </c>
      <c r="S43" s="68" t="s">
        <v>28</v>
      </c>
      <c r="T43" s="151" t="s">
        <v>28</v>
      </c>
      <c r="U43" s="50" t="s">
        <v>28</v>
      </c>
      <c r="V43" s="50" t="s">
        <v>28</v>
      </c>
      <c r="W43" s="68" t="s">
        <v>28</v>
      </c>
      <c r="X43" s="215" t="s">
        <v>147</v>
      </c>
      <c r="Y43" s="215" t="s">
        <v>147</v>
      </c>
      <c r="Z43" s="147" t="s">
        <v>28</v>
      </c>
      <c r="AA43" s="215" t="s">
        <v>147</v>
      </c>
      <c r="AB43" s="215" t="s">
        <v>147</v>
      </c>
      <c r="AC43" s="215" t="s">
        <v>147</v>
      </c>
      <c r="AD43" s="215" t="s">
        <v>29</v>
      </c>
      <c r="AE43" s="215" t="s">
        <v>29</v>
      </c>
      <c r="AF43" s="215" t="s">
        <v>28</v>
      </c>
      <c r="AG43" s="215"/>
      <c r="AH43" s="215"/>
      <c r="AI43" s="215"/>
      <c r="AJ43" s="67">
        <f t="shared" si="0"/>
        <v>0</v>
      </c>
      <c r="AK43" s="51" t="e">
        <f t="shared" si="1"/>
        <v>#VALUE!</v>
      </c>
      <c r="AL43" s="68">
        <f t="shared" si="2"/>
        <v>0</v>
      </c>
      <c r="AM43" s="446"/>
    </row>
    <row r="44" spans="1:39" ht="12" customHeight="1">
      <c r="A44" s="361" t="s">
        <v>10</v>
      </c>
      <c r="B44" s="50" t="s">
        <v>35</v>
      </c>
      <c r="C44" s="50"/>
      <c r="D44" s="50">
        <v>0.008</v>
      </c>
      <c r="E44" s="50" t="s">
        <v>120</v>
      </c>
      <c r="F44" s="68"/>
      <c r="G44" s="25" t="s">
        <v>21</v>
      </c>
      <c r="H44" s="25" t="s">
        <v>21</v>
      </c>
      <c r="I44" s="25" t="s">
        <v>48</v>
      </c>
      <c r="J44" s="30" t="s">
        <v>21</v>
      </c>
      <c r="K44" s="20" t="s">
        <v>48</v>
      </c>
      <c r="L44" s="28" t="s">
        <v>64</v>
      </c>
      <c r="M44" s="20">
        <v>0.004</v>
      </c>
      <c r="N44" s="20">
        <v>0.006</v>
      </c>
      <c r="O44" s="20" t="s">
        <v>48</v>
      </c>
      <c r="P44" s="67" t="s">
        <v>48</v>
      </c>
      <c r="Q44" s="50" t="s">
        <v>48</v>
      </c>
      <c r="R44" s="50" t="s">
        <v>48</v>
      </c>
      <c r="S44" s="68" t="s">
        <v>48</v>
      </c>
      <c r="T44" s="151" t="s">
        <v>48</v>
      </c>
      <c r="U44" s="80">
        <v>0.035</v>
      </c>
      <c r="V44" s="50" t="s">
        <v>48</v>
      </c>
      <c r="W44" s="68">
        <v>0.007</v>
      </c>
      <c r="X44" s="215" t="s">
        <v>147</v>
      </c>
      <c r="Y44" s="215" t="s">
        <v>147</v>
      </c>
      <c r="Z44" s="147" t="s">
        <v>48</v>
      </c>
      <c r="AA44" s="215" t="s">
        <v>147</v>
      </c>
      <c r="AB44" s="215" t="s">
        <v>147</v>
      </c>
      <c r="AC44" s="215" t="s">
        <v>147</v>
      </c>
      <c r="AD44" s="215" t="s">
        <v>48</v>
      </c>
      <c r="AE44" s="215" t="s">
        <v>48</v>
      </c>
      <c r="AF44" s="215" t="s">
        <v>48</v>
      </c>
      <c r="AG44" s="215"/>
      <c r="AH44" s="215"/>
      <c r="AI44" s="215"/>
      <c r="AJ44" s="67">
        <f t="shared" si="0"/>
        <v>0</v>
      </c>
      <c r="AK44" s="51" t="e">
        <f t="shared" si="1"/>
        <v>#VALUE!</v>
      </c>
      <c r="AL44" s="68">
        <f t="shared" si="2"/>
        <v>0</v>
      </c>
      <c r="AM44" s="446"/>
    </row>
    <row r="45" spans="1:38" ht="4.5" customHeight="1" thickBot="1">
      <c r="A45" s="239"/>
      <c r="B45" s="243"/>
      <c r="C45" s="243"/>
      <c r="D45" s="243"/>
      <c r="E45" s="243"/>
      <c r="F45" s="243"/>
      <c r="G45" s="124"/>
      <c r="H45" s="124"/>
      <c r="I45" s="243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435"/>
      <c r="Y45" s="435"/>
      <c r="Z45" s="24"/>
      <c r="AA45" s="435"/>
      <c r="AB45" s="880"/>
      <c r="AC45" s="173"/>
      <c r="AD45" s="880"/>
      <c r="AE45" s="173"/>
      <c r="AF45" s="173"/>
      <c r="AG45" s="173"/>
      <c r="AH45" s="880"/>
      <c r="AI45" s="173"/>
      <c r="AJ45" s="881"/>
      <c r="AK45" s="597"/>
      <c r="AL45" s="881"/>
    </row>
    <row r="46" spans="1:36" ht="12.75">
      <c r="A46" s="518" t="s">
        <v>111</v>
      </c>
      <c r="C46" s="24"/>
      <c r="D46" s="24"/>
      <c r="E46" s="24"/>
      <c r="F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89"/>
      <c r="AB46" s="173"/>
      <c r="AC46" s="598"/>
      <c r="AD46" s="173"/>
      <c r="AE46" s="598"/>
      <c r="AF46" s="173"/>
      <c r="AG46" s="173"/>
      <c r="AH46" s="173"/>
      <c r="AI46" s="173"/>
      <c r="AJ46" s="599"/>
    </row>
    <row r="47" spans="1:35" ht="12.75" hidden="1">
      <c r="A47" s="207" t="s">
        <v>49</v>
      </c>
      <c r="C47" s="93"/>
      <c r="D47" s="93"/>
      <c r="E47" s="93"/>
      <c r="F47" s="93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89"/>
      <c r="AB47" s="173"/>
      <c r="AC47" s="173"/>
      <c r="AD47" s="173"/>
      <c r="AE47" s="173"/>
      <c r="AF47" s="173"/>
      <c r="AG47" s="173"/>
      <c r="AH47" s="173"/>
      <c r="AI47" s="173"/>
    </row>
    <row r="48" spans="1:35" ht="12.75">
      <c r="A48" s="519" t="s">
        <v>112</v>
      </c>
      <c r="C48" s="243"/>
      <c r="D48" s="243"/>
      <c r="E48" s="243"/>
      <c r="F48" s="243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89"/>
      <c r="AB48" s="173"/>
      <c r="AC48" s="173"/>
      <c r="AD48" s="173"/>
      <c r="AE48" s="173"/>
      <c r="AF48" s="173"/>
      <c r="AG48" s="173"/>
      <c r="AH48" s="173"/>
      <c r="AI48" s="173"/>
    </row>
    <row r="49" spans="1:35" ht="14.25">
      <c r="A49" s="520" t="s">
        <v>279</v>
      </c>
      <c r="C49" s="243"/>
      <c r="D49" s="243"/>
      <c r="E49" s="243"/>
      <c r="F49" s="243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89"/>
      <c r="AB49" s="173"/>
      <c r="AC49" s="173"/>
      <c r="AD49" s="173"/>
      <c r="AE49" s="173"/>
      <c r="AF49" s="173"/>
      <c r="AG49" s="173"/>
      <c r="AH49" s="173"/>
      <c r="AI49" s="173"/>
    </row>
    <row r="50" spans="1:37" ht="14.25">
      <c r="A50" s="521" t="s">
        <v>280</v>
      </c>
      <c r="K50" s="24"/>
      <c r="L50" s="24"/>
      <c r="M50" s="24"/>
      <c r="N50" s="24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K50" s="243"/>
    </row>
    <row r="51" spans="1:37" ht="14.25">
      <c r="A51" s="522" t="s">
        <v>281</v>
      </c>
      <c r="K51" s="24"/>
      <c r="L51" s="24"/>
      <c r="M51" s="24"/>
      <c r="N51" s="24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K51" s="243"/>
    </row>
    <row r="52" spans="1:37" ht="12" customHeight="1">
      <c r="A52" s="522" t="s">
        <v>282</v>
      </c>
      <c r="K52" s="24"/>
      <c r="L52" s="24"/>
      <c r="M52" s="24"/>
      <c r="N52" s="24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K52" s="243"/>
    </row>
    <row r="53" spans="1:40" s="246" customFormat="1" ht="14.25">
      <c r="A53" s="523" t="s">
        <v>283</v>
      </c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  <c r="S53" s="508"/>
      <c r="T53" s="508"/>
      <c r="U53" s="508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508"/>
      <c r="AM53" s="508"/>
      <c r="AN53" s="508"/>
    </row>
    <row r="54" spans="1:40" s="246" customFormat="1" ht="12.75">
      <c r="A54" s="524" t="s">
        <v>103</v>
      </c>
      <c r="B54" s="509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509"/>
      <c r="AM54" s="509"/>
      <c r="AN54" s="509"/>
    </row>
    <row r="55" spans="1:37" ht="12.75">
      <c r="A55" s="523" t="s">
        <v>140</v>
      </c>
      <c r="J55" s="246"/>
      <c r="K55" s="24"/>
      <c r="L55" s="24"/>
      <c r="M55" s="24"/>
      <c r="N55" s="24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K55" s="243"/>
    </row>
    <row r="56" spans="1:37" ht="12" customHeight="1">
      <c r="A56" s="207" t="s">
        <v>255</v>
      </c>
      <c r="J56" s="246"/>
      <c r="K56" s="24"/>
      <c r="L56" s="24"/>
      <c r="M56" s="24"/>
      <c r="N56" s="24"/>
      <c r="AJ56" s="24"/>
      <c r="AK56" s="24"/>
    </row>
    <row r="57" spans="1:37" ht="12.75">
      <c r="A57" s="207" t="s">
        <v>284</v>
      </c>
      <c r="J57" s="246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4"/>
      <c r="AK57" s="24"/>
    </row>
    <row r="58" spans="1:37" ht="12.75">
      <c r="A58" s="207" t="s">
        <v>285</v>
      </c>
      <c r="J58" s="246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4"/>
      <c r="AK58" s="24"/>
    </row>
    <row r="59" spans="1:37" ht="12.75">
      <c r="A59" s="208" t="s">
        <v>133</v>
      </c>
      <c r="C59" s="245" t="s">
        <v>129</v>
      </c>
      <c r="F59" s="245" t="s">
        <v>132</v>
      </c>
      <c r="J59" s="246"/>
      <c r="O59" s="510"/>
      <c r="P59" s="510"/>
      <c r="Q59" s="510"/>
      <c r="R59" s="510"/>
      <c r="S59" s="510"/>
      <c r="T59" s="510"/>
      <c r="U59" s="510"/>
      <c r="V59" s="246" t="s">
        <v>142</v>
      </c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24"/>
      <c r="AK59" s="24"/>
    </row>
    <row r="60" spans="1:37" ht="12" customHeight="1">
      <c r="A60" s="208" t="s">
        <v>145</v>
      </c>
      <c r="J60" s="246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10"/>
      <c r="AF60" s="510"/>
      <c r="AG60" s="510"/>
      <c r="AH60" s="510"/>
      <c r="AI60" s="510"/>
      <c r="AJ60" s="24"/>
      <c r="AK60" s="24"/>
    </row>
    <row r="61" spans="1:37" ht="12" customHeight="1">
      <c r="A61" s="207" t="s">
        <v>146</v>
      </c>
      <c r="B61" s="246"/>
      <c r="C61" s="246"/>
      <c r="D61" s="246"/>
      <c r="J61" s="246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510"/>
      <c r="AG61" s="510"/>
      <c r="AH61" s="510"/>
      <c r="AI61" s="510"/>
      <c r="AJ61" s="24"/>
      <c r="AK61" s="24"/>
    </row>
    <row r="62" spans="1:37" ht="12.75">
      <c r="A62" s="208" t="s">
        <v>164</v>
      </c>
      <c r="J62" s="246"/>
      <c r="O62" s="510"/>
      <c r="P62" s="51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/>
      <c r="AB62" s="510"/>
      <c r="AC62" s="510"/>
      <c r="AD62" s="510"/>
      <c r="AE62" s="510"/>
      <c r="AF62" s="510"/>
      <c r="AG62" s="510"/>
      <c r="AH62" s="510"/>
      <c r="AI62" s="510"/>
      <c r="AJ62" s="24"/>
      <c r="AK62" s="24"/>
    </row>
    <row r="63" spans="1:10" ht="12.75">
      <c r="A63" s="208" t="s">
        <v>156</v>
      </c>
      <c r="J63" s="246"/>
    </row>
    <row r="64" spans="1:39" ht="12" customHeight="1">
      <c r="A64" s="11" t="s">
        <v>168</v>
      </c>
      <c r="B64" s="18"/>
      <c r="C64" s="18"/>
      <c r="J64" s="246"/>
      <c r="AM64" s="446"/>
    </row>
    <row r="65" ht="12" customHeight="1">
      <c r="J65" s="246"/>
    </row>
    <row r="66" ht="12" customHeight="1">
      <c r="J66" s="246"/>
    </row>
    <row r="67" ht="12" customHeight="1">
      <c r="J67" s="246"/>
    </row>
    <row r="68" ht="12.75">
      <c r="J68" s="246"/>
    </row>
    <row r="69" ht="12" customHeight="1">
      <c r="J69" s="246"/>
    </row>
    <row r="70" ht="12" customHeight="1">
      <c r="J70" s="246"/>
    </row>
    <row r="71" ht="12.75">
      <c r="J71" s="246"/>
    </row>
    <row r="72" ht="12.75">
      <c r="J72" s="246"/>
    </row>
    <row r="73" ht="12.75">
      <c r="J73" s="246"/>
    </row>
    <row r="74" ht="12.75">
      <c r="J74" s="246"/>
    </row>
    <row r="76" ht="12" customHeight="1">
      <c r="J76" s="246"/>
    </row>
    <row r="77" ht="12" customHeight="1">
      <c r="J77" s="246"/>
    </row>
    <row r="78" ht="12" customHeight="1">
      <c r="J78" s="246"/>
    </row>
    <row r="79" ht="12" customHeight="1">
      <c r="J79" s="246"/>
    </row>
    <row r="80" ht="12" customHeight="1">
      <c r="J80" s="246"/>
    </row>
    <row r="81" ht="12" customHeight="1">
      <c r="J81" s="246"/>
    </row>
    <row r="82" ht="12" customHeight="1">
      <c r="J82" s="246"/>
    </row>
    <row r="83" ht="12" customHeight="1">
      <c r="J83" s="246"/>
    </row>
    <row r="84" ht="12.75">
      <c r="J84" s="246"/>
    </row>
    <row r="85" ht="12.75">
      <c r="J85" s="246"/>
    </row>
    <row r="86" ht="12.75">
      <c r="J86" s="246"/>
    </row>
    <row r="87" ht="12.75">
      <c r="J87" s="246"/>
    </row>
    <row r="88" ht="12.75">
      <c r="J88" s="246"/>
    </row>
    <row r="89" ht="12.75">
      <c r="J89" s="246"/>
    </row>
    <row r="90" ht="12.75">
      <c r="J90" s="246"/>
    </row>
    <row r="91" ht="12.75">
      <c r="J91" s="246"/>
    </row>
    <row r="92" ht="12.75">
      <c r="J92" s="246"/>
    </row>
    <row r="93" ht="12.75">
      <c r="J93" s="246"/>
    </row>
    <row r="94" ht="12.75">
      <c r="J94" s="246"/>
    </row>
    <row r="95" ht="12.75">
      <c r="J95" s="246"/>
    </row>
    <row r="96" spans="1:38" ht="12.75">
      <c r="A96" s="517"/>
      <c r="B96" s="243"/>
      <c r="G96" s="243"/>
      <c r="H96" s="243"/>
      <c r="I96" s="601"/>
      <c r="J96" s="173"/>
      <c r="AJ96" s="124"/>
      <c r="AK96" s="597"/>
      <c r="AL96" s="124"/>
    </row>
    <row r="97" ht="12.75">
      <c r="J97" s="246"/>
    </row>
    <row r="98" ht="12.75">
      <c r="J98" s="246"/>
    </row>
    <row r="99" ht="12.75">
      <c r="J99" s="246"/>
    </row>
    <row r="100" spans="2:38" ht="12.75">
      <c r="B100" s="93"/>
      <c r="C100" s="243"/>
      <c r="D100" s="243"/>
      <c r="E100" s="243"/>
      <c r="F100" s="243"/>
      <c r="G100" s="243"/>
      <c r="H100" s="243"/>
      <c r="I100" s="601"/>
      <c r="J100" s="173"/>
      <c r="AJ100" s="601"/>
      <c r="AK100" s="597"/>
      <c r="AL100" s="601"/>
    </row>
    <row r="104" spans="3:6" ht="12.75">
      <c r="C104" s="93"/>
      <c r="D104" s="93"/>
      <c r="E104" s="93"/>
      <c r="F104" s="93"/>
    </row>
  </sheetData>
  <sheetProtection/>
  <mergeCells count="21">
    <mergeCell ref="Y2:Y3"/>
    <mergeCell ref="AJ2:AJ3"/>
    <mergeCell ref="B2:B3"/>
    <mergeCell ref="R2:R3"/>
    <mergeCell ref="T2:T3"/>
    <mergeCell ref="F2:F3"/>
    <mergeCell ref="P2:P3"/>
    <mergeCell ref="S2:S3"/>
    <mergeCell ref="G2:J2"/>
    <mergeCell ref="Z2:Z3"/>
    <mergeCell ref="AA2:AA3"/>
    <mergeCell ref="A1:AL1"/>
    <mergeCell ref="U2:U3"/>
    <mergeCell ref="V2:V3"/>
    <mergeCell ref="W2:W3"/>
    <mergeCell ref="A2:A3"/>
    <mergeCell ref="E2:E3"/>
    <mergeCell ref="X2:X3"/>
    <mergeCell ref="AL2:AL3"/>
    <mergeCell ref="Q2:Q3"/>
    <mergeCell ref="AK2:AK3"/>
  </mergeCells>
  <conditionalFormatting sqref="AN77:AN81 AN65:AN67 AN69 AK96:AL96 AK100:AL100 K6:Q6 K68:AI68 K64:AI66 K76:AI80 S43:W44 Z43:Z44 S29:W35 Z29:Z35 S16:W24 Z16:Z24 L7:L44 AK6:AL44 S6:W14 Z6:Z14">
    <cfRule type="cellIs" priority="20" dxfId="0" operator="lessThanOrEqual" stopIfTrue="1">
      <formula>#REF!</formula>
    </cfRule>
  </conditionalFormatting>
  <conditionalFormatting sqref="AL52 J6:J7 AL45 AJ45 J37:J41 J43:J44 J27:J35 J9:J24">
    <cfRule type="cellIs" priority="21" dxfId="0" operator="lessThanOrEqual" stopIfTrue="1">
      <formula>#REF!</formula>
    </cfRule>
  </conditionalFormatting>
  <conditionalFormatting sqref="J25">
    <cfRule type="cellIs" priority="19" dxfId="0" operator="lessThanOrEqual" stopIfTrue="1">
      <formula>#REF!</formula>
    </cfRule>
  </conditionalFormatting>
  <conditionalFormatting sqref="J26">
    <cfRule type="cellIs" priority="18" dxfId="0" operator="lessThanOrEqual" stopIfTrue="1">
      <formula>#REF!</formula>
    </cfRule>
  </conditionalFormatting>
  <conditionalFormatting sqref="R6">
    <cfRule type="cellIs" priority="17" dxfId="0" operator="lessThanOrEqual" stopIfTrue="1">
      <formula>#REF!</formula>
    </cfRule>
  </conditionalFormatting>
  <printOptions horizontalCentered="1"/>
  <pageMargins left="0.7086614173228347" right="0.7086614173228347" top="0.7480314960629921" bottom="0.7086614173228347" header="0.31496062992125984" footer="0.31496062992125984"/>
  <pageSetup horizontalDpi="600" verticalDpi="600" orientation="landscape" paperSize="9" scale="51" r:id="rId1"/>
  <headerFooter scaleWithDoc="0" alignWithMargins="0">
    <oddHeader>&amp;LMonitoring Point 9 ( MW9 )&amp;CSINGLETON WASTE DEPOT - Groundwater Monitoring</oddHeader>
  </headerFooter>
  <colBreaks count="1" manualBreakCount="1">
    <brk id="38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101"/>
  <sheetViews>
    <sheetView zoomScale="90" zoomScaleNormal="90" zoomScaleSheetLayoutView="84" zoomScalePageLayoutView="0" workbookViewId="0" topLeftCell="A1">
      <selection activeCell="AF6" sqref="AF6"/>
    </sheetView>
  </sheetViews>
  <sheetFormatPr defaultColWidth="8.88671875" defaultRowHeight="15"/>
  <cols>
    <col min="1" max="1" width="29.10546875" style="208" customWidth="1"/>
    <col min="2" max="2" width="5.10546875" style="122" customWidth="1"/>
    <col min="3" max="3" width="10.5546875" style="122" customWidth="1"/>
    <col min="4" max="4" width="11.5546875" style="122" bestFit="1" customWidth="1"/>
    <col min="5" max="5" width="11.5546875" style="122" customWidth="1"/>
    <col min="6" max="6" width="11.99609375" style="122" customWidth="1"/>
    <col min="7" max="7" width="7.6640625" style="122" hidden="1" customWidth="1"/>
    <col min="8" max="9" width="7.21484375" style="122" hidden="1" customWidth="1"/>
    <col min="10" max="10" width="7.99609375" style="13" hidden="1" customWidth="1"/>
    <col min="11" max="15" width="8.21484375" style="102" hidden="1" customWidth="1"/>
    <col min="16" max="28" width="9.77734375" style="102" hidden="1" customWidth="1"/>
    <col min="29" max="35" width="9.77734375" style="102" customWidth="1"/>
    <col min="36" max="36" width="8.77734375" style="122" customWidth="1"/>
    <col min="37" max="37" width="8.77734375" style="259" customWidth="1"/>
    <col min="38" max="38" width="10.3359375" style="122" customWidth="1"/>
    <col min="39" max="16384" width="8.88671875" style="122" customWidth="1"/>
  </cols>
  <sheetData>
    <row r="1" spans="1:38" s="245" customFormat="1" ht="30" customHeight="1" thickBot="1">
      <c r="A1" s="1059" t="s">
        <v>229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9"/>
      <c r="AG1" s="1059"/>
      <c r="AH1" s="1059"/>
      <c r="AI1" s="1059"/>
      <c r="AJ1" s="1059"/>
      <c r="AK1" s="1059"/>
      <c r="AL1" s="1059"/>
    </row>
    <row r="2" spans="1:39" s="91" customFormat="1" ht="54.75" customHeight="1" thickBot="1">
      <c r="A2" s="1031" t="s">
        <v>13</v>
      </c>
      <c r="B2" s="1031" t="s">
        <v>11</v>
      </c>
      <c r="C2" s="574" t="s">
        <v>258</v>
      </c>
      <c r="D2" s="379" t="s">
        <v>259</v>
      </c>
      <c r="E2" s="1035" t="s">
        <v>260</v>
      </c>
      <c r="F2" s="983" t="s">
        <v>261</v>
      </c>
      <c r="G2" s="1103" t="s">
        <v>15</v>
      </c>
      <c r="H2" s="1103"/>
      <c r="I2" s="1103"/>
      <c r="J2" s="1028"/>
      <c r="K2" s="1028" t="s">
        <v>15</v>
      </c>
      <c r="L2" s="1028"/>
      <c r="M2" s="376"/>
      <c r="N2" s="376"/>
      <c r="O2" s="376"/>
      <c r="P2" s="991">
        <v>42718</v>
      </c>
      <c r="Q2" s="995">
        <v>42816</v>
      </c>
      <c r="R2" s="995">
        <v>42901</v>
      </c>
      <c r="S2" s="1004">
        <v>43024</v>
      </c>
      <c r="T2" s="540" t="s">
        <v>286</v>
      </c>
      <c r="U2" s="541" t="s">
        <v>287</v>
      </c>
      <c r="V2" s="541" t="s">
        <v>288</v>
      </c>
      <c r="W2" s="1009">
        <v>43355</v>
      </c>
      <c r="X2" s="1011">
        <v>43454</v>
      </c>
      <c r="Y2" s="979">
        <v>43545</v>
      </c>
      <c r="Z2" s="979">
        <v>43617</v>
      </c>
      <c r="AA2" s="981">
        <v>43709</v>
      </c>
      <c r="AB2" s="355" t="s">
        <v>289</v>
      </c>
      <c r="AC2" s="401" t="s">
        <v>243</v>
      </c>
      <c r="AD2" s="386" t="s">
        <v>309</v>
      </c>
      <c r="AE2" s="383" t="s">
        <v>326</v>
      </c>
      <c r="AF2" s="385" t="s">
        <v>350</v>
      </c>
      <c r="AG2" s="383" t="s">
        <v>245</v>
      </c>
      <c r="AH2" s="386" t="s">
        <v>246</v>
      </c>
      <c r="AI2" s="357" t="s">
        <v>247</v>
      </c>
      <c r="AJ2" s="1002" t="s">
        <v>107</v>
      </c>
      <c r="AK2" s="1106" t="s">
        <v>109</v>
      </c>
      <c r="AL2" s="1104" t="s">
        <v>108</v>
      </c>
      <c r="AM2" s="184"/>
    </row>
    <row r="3" spans="1:39" s="91" customFormat="1" ht="50.25" customHeight="1" thickBot="1">
      <c r="A3" s="1032"/>
      <c r="B3" s="1032"/>
      <c r="C3" s="382" t="s">
        <v>101</v>
      </c>
      <c r="D3" s="382">
        <v>0.95</v>
      </c>
      <c r="E3" s="1036"/>
      <c r="F3" s="1014"/>
      <c r="G3" s="59">
        <v>41817</v>
      </c>
      <c r="H3" s="59">
        <v>41844</v>
      </c>
      <c r="I3" s="59">
        <v>41905</v>
      </c>
      <c r="J3" s="178">
        <v>41922</v>
      </c>
      <c r="K3" s="61">
        <v>42145</v>
      </c>
      <c r="L3" s="186">
        <v>42341</v>
      </c>
      <c r="M3" s="61">
        <v>42453</v>
      </c>
      <c r="N3" s="61">
        <v>42537</v>
      </c>
      <c r="O3" s="61">
        <v>42628</v>
      </c>
      <c r="P3" s="1057"/>
      <c r="Q3" s="1058"/>
      <c r="R3" s="1058"/>
      <c r="S3" s="1060"/>
      <c r="T3" s="351"/>
      <c r="U3" s="352"/>
      <c r="V3" s="542"/>
      <c r="W3" s="1046"/>
      <c r="X3" s="1045"/>
      <c r="Y3" s="1048"/>
      <c r="Z3" s="1048"/>
      <c r="AA3" s="1051"/>
      <c r="AB3" s="358" t="s">
        <v>269</v>
      </c>
      <c r="AC3" s="358" t="s">
        <v>303</v>
      </c>
      <c r="AD3" s="386" t="s">
        <v>312</v>
      </c>
      <c r="AE3" s="386" t="s">
        <v>328</v>
      </c>
      <c r="AF3" s="386" t="s">
        <v>427</v>
      </c>
      <c r="AG3" s="400" t="s">
        <v>269</v>
      </c>
      <c r="AH3" s="386" t="s">
        <v>269</v>
      </c>
      <c r="AI3" s="386" t="s">
        <v>269</v>
      </c>
      <c r="AJ3" s="1003"/>
      <c r="AK3" s="1107"/>
      <c r="AL3" s="1105"/>
      <c r="AM3" s="184"/>
    </row>
    <row r="4" spans="1:39" ht="12" customHeight="1" hidden="1">
      <c r="A4" s="602"/>
      <c r="B4" s="257"/>
      <c r="C4" s="100" t="s">
        <v>100</v>
      </c>
      <c r="D4" s="100">
        <v>0.95</v>
      </c>
      <c r="E4" s="48"/>
      <c r="F4" s="607"/>
      <c r="G4" s="252"/>
      <c r="H4" s="252"/>
      <c r="I4" s="252"/>
      <c r="J4" s="253"/>
      <c r="K4" s="254"/>
      <c r="L4" s="43" t="s">
        <v>70</v>
      </c>
      <c r="M4" s="44" t="s">
        <v>69</v>
      </c>
      <c r="N4" s="44" t="s">
        <v>68</v>
      </c>
      <c r="O4" s="44" t="s">
        <v>67</v>
      </c>
      <c r="P4" s="187" t="s">
        <v>66</v>
      </c>
      <c r="Q4" s="45" t="s">
        <v>81</v>
      </c>
      <c r="R4" s="40" t="s">
        <v>91</v>
      </c>
      <c r="S4" s="77" t="s">
        <v>99</v>
      </c>
      <c r="T4" s="40"/>
      <c r="U4" s="40"/>
      <c r="V4" s="40"/>
      <c r="W4" s="40"/>
      <c r="X4" s="40"/>
      <c r="Y4" s="40"/>
      <c r="Z4" s="40"/>
      <c r="AA4" s="40"/>
      <c r="AB4" s="40"/>
      <c r="AC4" s="47"/>
      <c r="AD4" s="40"/>
      <c r="AE4" s="40"/>
      <c r="AF4" s="40"/>
      <c r="AG4" s="47"/>
      <c r="AH4" s="40"/>
      <c r="AI4" s="40"/>
      <c r="AJ4" s="65"/>
      <c r="AK4" s="605"/>
      <c r="AL4" s="412"/>
      <c r="AM4" s="241"/>
    </row>
    <row r="5" spans="1:39" ht="6" customHeight="1">
      <c r="A5" s="511"/>
      <c r="B5" s="13"/>
      <c r="C5" s="101"/>
      <c r="D5" s="101"/>
      <c r="E5" s="102"/>
      <c r="F5" s="608"/>
      <c r="G5" s="15"/>
      <c r="H5" s="15"/>
      <c r="I5" s="250"/>
      <c r="J5" s="255"/>
      <c r="K5" s="23"/>
      <c r="L5" s="33"/>
      <c r="M5" s="23"/>
      <c r="N5" s="23"/>
      <c r="O5" s="23"/>
      <c r="P5" s="190"/>
      <c r="Q5" s="46"/>
      <c r="R5" s="46"/>
      <c r="S5" s="188"/>
      <c r="T5" s="46"/>
      <c r="U5" s="46"/>
      <c r="V5" s="46"/>
      <c r="W5" s="46"/>
      <c r="X5" s="46"/>
      <c r="Y5" s="46"/>
      <c r="Z5" s="46"/>
      <c r="AA5" s="46"/>
      <c r="AB5" s="46"/>
      <c r="AC5" s="579"/>
      <c r="AD5" s="46"/>
      <c r="AE5" s="46"/>
      <c r="AF5" s="46"/>
      <c r="AG5" s="579"/>
      <c r="AH5" s="46"/>
      <c r="AI5" s="46"/>
      <c r="AJ5" s="169"/>
      <c r="AK5" s="606"/>
      <c r="AL5" s="413"/>
      <c r="AM5" s="241"/>
    </row>
    <row r="6" spans="1:39" ht="13.5" customHeight="1">
      <c r="A6" s="361" t="s">
        <v>265</v>
      </c>
      <c r="B6" s="50" t="s">
        <v>35</v>
      </c>
      <c r="C6" s="151"/>
      <c r="D6" s="50"/>
      <c r="E6" s="50"/>
      <c r="F6" s="68"/>
      <c r="G6" s="8" t="s">
        <v>21</v>
      </c>
      <c r="H6" s="8" t="s">
        <v>21</v>
      </c>
      <c r="I6" s="8" t="s">
        <v>21</v>
      </c>
      <c r="J6" s="16" t="s">
        <v>21</v>
      </c>
      <c r="K6" s="13" t="s">
        <v>21</v>
      </c>
      <c r="L6" s="22" t="s">
        <v>64</v>
      </c>
      <c r="M6" s="13">
        <v>1396</v>
      </c>
      <c r="N6" s="13">
        <v>1160</v>
      </c>
      <c r="O6" s="13">
        <v>1210</v>
      </c>
      <c r="P6" s="67">
        <v>1880</v>
      </c>
      <c r="Q6" s="50">
        <v>1900</v>
      </c>
      <c r="R6" s="50">
        <v>1400</v>
      </c>
      <c r="S6" s="68">
        <v>2240</v>
      </c>
      <c r="T6" s="67">
        <v>2890</v>
      </c>
      <c r="U6" s="50">
        <v>2400</v>
      </c>
      <c r="V6" s="50">
        <v>2360</v>
      </c>
      <c r="W6" s="68">
        <v>2200</v>
      </c>
      <c r="X6" s="147">
        <v>1500</v>
      </c>
      <c r="Y6" s="147" t="s">
        <v>25</v>
      </c>
      <c r="Z6" s="147">
        <v>2900</v>
      </c>
      <c r="AA6" s="147">
        <v>2040</v>
      </c>
      <c r="AB6" s="147" t="s">
        <v>163</v>
      </c>
      <c r="AC6" s="147" t="s">
        <v>163</v>
      </c>
      <c r="AD6" s="147" t="s">
        <v>163</v>
      </c>
      <c r="AE6" s="147">
        <v>1320</v>
      </c>
      <c r="AF6" s="147">
        <v>1300</v>
      </c>
      <c r="AG6" s="147"/>
      <c r="AH6" s="147"/>
      <c r="AI6" s="147"/>
      <c r="AJ6" s="67">
        <f aca="true" t="shared" si="0" ref="AJ6:AJ36">MIN(AB6:AE6)</f>
        <v>1320</v>
      </c>
      <c r="AK6" s="51" t="e">
        <f aca="true" t="shared" si="1" ref="AK6:AK22">(AB6+AC6+AD6+AE6)/4</f>
        <v>#VALUE!</v>
      </c>
      <c r="AL6" s="604">
        <f aca="true" t="shared" si="2" ref="AL6:AL36">MAX(AB6:AE6)</f>
        <v>1320</v>
      </c>
      <c r="AM6" s="241"/>
    </row>
    <row r="7" spans="1:39" ht="12" customHeight="1">
      <c r="A7" s="361" t="s">
        <v>16</v>
      </c>
      <c r="B7" s="50" t="s">
        <v>35</v>
      </c>
      <c r="C7" s="151"/>
      <c r="D7" s="50">
        <v>0.055</v>
      </c>
      <c r="E7" s="50"/>
      <c r="F7" s="68"/>
      <c r="G7" s="8" t="s">
        <v>21</v>
      </c>
      <c r="H7" s="8" t="s">
        <v>21</v>
      </c>
      <c r="I7" s="8" t="s">
        <v>21</v>
      </c>
      <c r="J7" s="16" t="s">
        <v>21</v>
      </c>
      <c r="K7" s="13" t="s">
        <v>21</v>
      </c>
      <c r="L7" s="22" t="s">
        <v>64</v>
      </c>
      <c r="M7" s="13">
        <v>0.058</v>
      </c>
      <c r="N7" s="13">
        <v>0.067</v>
      </c>
      <c r="O7" s="13">
        <v>0.06</v>
      </c>
      <c r="P7" s="79">
        <v>0.06</v>
      </c>
      <c r="Q7" s="80">
        <v>0.08</v>
      </c>
      <c r="R7" s="50">
        <v>0.04</v>
      </c>
      <c r="S7" s="78">
        <v>0.06</v>
      </c>
      <c r="T7" s="79">
        <v>0.06</v>
      </c>
      <c r="U7" s="80">
        <v>0.1</v>
      </c>
      <c r="V7" s="50">
        <v>0.05</v>
      </c>
      <c r="W7" s="78">
        <v>0.05</v>
      </c>
      <c r="X7" s="282">
        <v>0.04</v>
      </c>
      <c r="Y7" s="282">
        <v>0.03</v>
      </c>
      <c r="Z7" s="282" t="s">
        <v>65</v>
      </c>
      <c r="AA7" s="282" t="s">
        <v>65</v>
      </c>
      <c r="AB7" s="147" t="s">
        <v>163</v>
      </c>
      <c r="AC7" s="147" t="s">
        <v>163</v>
      </c>
      <c r="AD7" s="147" t="s">
        <v>163</v>
      </c>
      <c r="AE7" s="282">
        <v>0.02</v>
      </c>
      <c r="AF7" s="282">
        <v>0.05</v>
      </c>
      <c r="AG7" s="282"/>
      <c r="AH7" s="282"/>
      <c r="AI7" s="282"/>
      <c r="AJ7" s="67">
        <f t="shared" si="0"/>
        <v>0.02</v>
      </c>
      <c r="AK7" s="51" t="e">
        <f t="shared" si="1"/>
        <v>#VALUE!</v>
      </c>
      <c r="AL7" s="68">
        <f t="shared" si="2"/>
        <v>0.02</v>
      </c>
      <c r="AM7" s="241"/>
    </row>
    <row r="8" spans="1:39" ht="12" customHeight="1">
      <c r="A8" s="361" t="s">
        <v>30</v>
      </c>
      <c r="B8" s="53" t="s">
        <v>35</v>
      </c>
      <c r="C8" s="152"/>
      <c r="D8" s="53">
        <v>0.9</v>
      </c>
      <c r="E8" s="53"/>
      <c r="F8" s="70"/>
      <c r="G8" s="8" t="s">
        <v>21</v>
      </c>
      <c r="H8" s="8" t="s">
        <v>21</v>
      </c>
      <c r="I8" s="8" t="s">
        <v>21</v>
      </c>
      <c r="J8" s="16" t="s">
        <v>21</v>
      </c>
      <c r="K8" s="13" t="s">
        <v>21</v>
      </c>
      <c r="L8" s="22" t="s">
        <v>64</v>
      </c>
      <c r="M8" s="13">
        <v>6.9</v>
      </c>
      <c r="N8" s="13">
        <v>6.2</v>
      </c>
      <c r="O8" s="13">
        <v>8.7</v>
      </c>
      <c r="P8" s="79">
        <v>2.4</v>
      </c>
      <c r="Q8" s="80">
        <v>43.5</v>
      </c>
      <c r="R8" s="80">
        <v>41.2</v>
      </c>
      <c r="S8" s="78">
        <v>7.9</v>
      </c>
      <c r="T8" s="79">
        <v>6.7</v>
      </c>
      <c r="U8" s="80">
        <v>1.4</v>
      </c>
      <c r="V8" s="80">
        <v>12</v>
      </c>
      <c r="W8" s="78">
        <v>1.6</v>
      </c>
      <c r="X8" s="282" t="s">
        <v>33</v>
      </c>
      <c r="Y8" s="282"/>
      <c r="Z8" s="282" t="s">
        <v>41</v>
      </c>
      <c r="AA8" s="282" t="s">
        <v>152</v>
      </c>
      <c r="AB8" s="147" t="s">
        <v>163</v>
      </c>
      <c r="AC8" s="147" t="s">
        <v>163</v>
      </c>
      <c r="AD8" s="147" t="s">
        <v>163</v>
      </c>
      <c r="AE8" s="282">
        <v>12.8</v>
      </c>
      <c r="AF8" s="282">
        <v>0.57</v>
      </c>
      <c r="AG8" s="282"/>
      <c r="AH8" s="282"/>
      <c r="AI8" s="282"/>
      <c r="AJ8" s="67">
        <f t="shared" si="0"/>
        <v>12.8</v>
      </c>
      <c r="AK8" s="51" t="e">
        <f t="shared" si="1"/>
        <v>#VALUE!</v>
      </c>
      <c r="AL8" s="68">
        <f t="shared" si="2"/>
        <v>12.8</v>
      </c>
      <c r="AM8" s="241"/>
    </row>
    <row r="9" spans="1:39" ht="12" customHeight="1">
      <c r="A9" s="361" t="s">
        <v>2</v>
      </c>
      <c r="B9" s="53" t="s">
        <v>35</v>
      </c>
      <c r="C9" s="152"/>
      <c r="D9" s="53">
        <v>0.013</v>
      </c>
      <c r="E9" s="53">
        <v>0.01</v>
      </c>
      <c r="F9" s="70">
        <f>E9*10</f>
        <v>0.1</v>
      </c>
      <c r="G9" s="8" t="s">
        <v>21</v>
      </c>
      <c r="H9" s="8" t="s">
        <v>21</v>
      </c>
      <c r="I9" s="8" t="s">
        <v>21</v>
      </c>
      <c r="J9" s="16" t="s">
        <v>21</v>
      </c>
      <c r="K9" s="13" t="s">
        <v>21</v>
      </c>
      <c r="L9" s="22" t="s">
        <v>64</v>
      </c>
      <c r="M9" s="13">
        <v>0.0252</v>
      </c>
      <c r="N9" s="13">
        <v>0.0246</v>
      </c>
      <c r="O9" s="13">
        <v>0.023</v>
      </c>
      <c r="P9" s="145">
        <v>0.042</v>
      </c>
      <c r="Q9" s="195">
        <v>0.033</v>
      </c>
      <c r="R9" s="195">
        <v>0.027</v>
      </c>
      <c r="S9" s="140">
        <v>0.054</v>
      </c>
      <c r="T9" s="145">
        <v>0.087</v>
      </c>
      <c r="U9" s="196">
        <v>0.148</v>
      </c>
      <c r="V9" s="195">
        <v>0.09</v>
      </c>
      <c r="W9" s="140">
        <v>0.081</v>
      </c>
      <c r="X9" s="283">
        <v>0.129</v>
      </c>
      <c r="Y9" s="283">
        <v>0.097</v>
      </c>
      <c r="Z9" s="283">
        <v>0.131</v>
      </c>
      <c r="AA9" s="283">
        <v>0.104</v>
      </c>
      <c r="AB9" s="147" t="s">
        <v>163</v>
      </c>
      <c r="AC9" s="147" t="s">
        <v>163</v>
      </c>
      <c r="AD9" s="147" t="s">
        <v>163</v>
      </c>
      <c r="AE9" s="283">
        <v>0.02</v>
      </c>
      <c r="AF9" s="283">
        <v>0.024</v>
      </c>
      <c r="AG9" s="283"/>
      <c r="AH9" s="283"/>
      <c r="AI9" s="283"/>
      <c r="AJ9" s="67">
        <f t="shared" si="0"/>
        <v>0.02</v>
      </c>
      <c r="AK9" s="51" t="e">
        <f t="shared" si="1"/>
        <v>#VALUE!</v>
      </c>
      <c r="AL9" s="68">
        <f t="shared" si="2"/>
        <v>0.02</v>
      </c>
      <c r="AM9" s="241"/>
    </row>
    <row r="10" spans="1:39" ht="12" customHeight="1">
      <c r="A10" s="361" t="s">
        <v>3</v>
      </c>
      <c r="B10" s="53" t="s">
        <v>35</v>
      </c>
      <c r="C10" s="152"/>
      <c r="D10" s="53"/>
      <c r="E10" s="53">
        <v>0.7</v>
      </c>
      <c r="F10" s="70"/>
      <c r="G10" s="8" t="s">
        <v>21</v>
      </c>
      <c r="H10" s="8" t="s">
        <v>21</v>
      </c>
      <c r="I10" s="8" t="s">
        <v>21</v>
      </c>
      <c r="J10" s="16" t="s">
        <v>21</v>
      </c>
      <c r="K10" s="13" t="s">
        <v>21</v>
      </c>
      <c r="L10" s="22" t="s">
        <v>64</v>
      </c>
      <c r="M10" s="13">
        <v>0.0145</v>
      </c>
      <c r="N10" s="13">
        <v>0.0157</v>
      </c>
      <c r="O10" s="13">
        <v>0.04</v>
      </c>
      <c r="P10" s="67">
        <v>0.054</v>
      </c>
      <c r="Q10" s="142">
        <v>0.09</v>
      </c>
      <c r="R10" s="50">
        <v>0.059</v>
      </c>
      <c r="S10" s="139">
        <v>0.148</v>
      </c>
      <c r="T10" s="67">
        <v>0.025</v>
      </c>
      <c r="U10" s="50">
        <v>0.011</v>
      </c>
      <c r="V10" s="50">
        <v>0.01</v>
      </c>
      <c r="W10" s="139">
        <v>0.003</v>
      </c>
      <c r="X10" s="284">
        <v>0.016</v>
      </c>
      <c r="Y10" s="284">
        <v>0.029</v>
      </c>
      <c r="Z10" s="284" t="s">
        <v>27</v>
      </c>
      <c r="AA10" s="284" t="s">
        <v>27</v>
      </c>
      <c r="AB10" s="147" t="s">
        <v>163</v>
      </c>
      <c r="AC10" s="147" t="s">
        <v>163</v>
      </c>
      <c r="AD10" s="147" t="s">
        <v>163</v>
      </c>
      <c r="AE10" s="284">
        <v>0.014</v>
      </c>
      <c r="AF10" s="147" t="s">
        <v>364</v>
      </c>
      <c r="AG10" s="284"/>
      <c r="AH10" s="284"/>
      <c r="AI10" s="284"/>
      <c r="AJ10" s="67">
        <f t="shared" si="0"/>
        <v>0.014</v>
      </c>
      <c r="AK10" s="51" t="e">
        <f t="shared" si="1"/>
        <v>#VALUE!</v>
      </c>
      <c r="AL10" s="68">
        <f t="shared" si="2"/>
        <v>0.014</v>
      </c>
      <c r="AM10" s="241"/>
    </row>
    <row r="11" spans="1:39" ht="12" customHeight="1">
      <c r="A11" s="361" t="s">
        <v>126</v>
      </c>
      <c r="B11" s="53" t="s">
        <v>35</v>
      </c>
      <c r="C11" s="152"/>
      <c r="D11" s="53"/>
      <c r="E11" s="53"/>
      <c r="F11" s="70"/>
      <c r="G11" s="8" t="s">
        <v>21</v>
      </c>
      <c r="H11" s="8" t="s">
        <v>21</v>
      </c>
      <c r="I11" s="8" t="s">
        <v>21</v>
      </c>
      <c r="J11" s="16" t="s">
        <v>21</v>
      </c>
      <c r="K11" s="13" t="s">
        <v>21</v>
      </c>
      <c r="L11" s="22" t="s">
        <v>64</v>
      </c>
      <c r="M11" s="13">
        <v>61</v>
      </c>
      <c r="N11" s="13">
        <v>49</v>
      </c>
      <c r="O11" s="13">
        <v>25</v>
      </c>
      <c r="P11" s="67">
        <v>55</v>
      </c>
      <c r="Q11" s="50">
        <v>26</v>
      </c>
      <c r="R11" s="50">
        <v>35</v>
      </c>
      <c r="S11" s="68">
        <v>47</v>
      </c>
      <c r="T11" s="67">
        <v>23</v>
      </c>
      <c r="U11" s="50">
        <v>107</v>
      </c>
      <c r="V11" s="50">
        <v>210</v>
      </c>
      <c r="W11" s="68">
        <v>109</v>
      </c>
      <c r="X11" s="147">
        <v>265</v>
      </c>
      <c r="Y11" s="147">
        <v>218</v>
      </c>
      <c r="Z11" s="147">
        <v>142</v>
      </c>
      <c r="AA11" s="147">
        <v>214</v>
      </c>
      <c r="AB11" s="147" t="s">
        <v>163</v>
      </c>
      <c r="AC11" s="147" t="s">
        <v>163</v>
      </c>
      <c r="AD11" s="147" t="s">
        <v>163</v>
      </c>
      <c r="AE11" s="147">
        <v>9</v>
      </c>
      <c r="AF11" s="147" t="s">
        <v>404</v>
      </c>
      <c r="AG11" s="147"/>
      <c r="AH11" s="147"/>
      <c r="AI11" s="147"/>
      <c r="AJ11" s="67">
        <f t="shared" si="0"/>
        <v>9</v>
      </c>
      <c r="AK11" s="51" t="e">
        <f t="shared" si="1"/>
        <v>#VALUE!</v>
      </c>
      <c r="AL11" s="68">
        <f t="shared" si="2"/>
        <v>9</v>
      </c>
      <c r="AM11" s="241"/>
    </row>
    <row r="12" spans="1:39" ht="12" customHeight="1">
      <c r="A12" s="361" t="s">
        <v>4</v>
      </c>
      <c r="B12" s="53" t="s">
        <v>35</v>
      </c>
      <c r="C12" s="152"/>
      <c r="D12" s="53">
        <v>0.0002</v>
      </c>
      <c r="E12" s="53">
        <v>0.002</v>
      </c>
      <c r="F12" s="70">
        <f>E12*10</f>
        <v>0.02</v>
      </c>
      <c r="G12" s="8" t="s">
        <v>21</v>
      </c>
      <c r="H12" s="8" t="s">
        <v>21</v>
      </c>
      <c r="I12" s="8" t="s">
        <v>21</v>
      </c>
      <c r="J12" s="16" t="s">
        <v>21</v>
      </c>
      <c r="K12" s="13" t="s">
        <v>21</v>
      </c>
      <c r="L12" s="22" t="s">
        <v>64</v>
      </c>
      <c r="M12" s="13" t="s">
        <v>62</v>
      </c>
      <c r="N12" s="13" t="s">
        <v>62</v>
      </c>
      <c r="O12" s="13" t="s">
        <v>46</v>
      </c>
      <c r="P12" s="67" t="s">
        <v>46</v>
      </c>
      <c r="Q12" s="50" t="s">
        <v>46</v>
      </c>
      <c r="R12" s="50" t="s">
        <v>46</v>
      </c>
      <c r="S12" s="68" t="s">
        <v>46</v>
      </c>
      <c r="T12" s="67" t="s">
        <v>46</v>
      </c>
      <c r="U12" s="50" t="s">
        <v>46</v>
      </c>
      <c r="V12" s="50" t="s">
        <v>46</v>
      </c>
      <c r="W12" s="68" t="s">
        <v>46</v>
      </c>
      <c r="X12" s="68" t="s">
        <v>46</v>
      </c>
      <c r="Y12" s="68" t="s">
        <v>46</v>
      </c>
      <c r="Z12" s="147" t="s">
        <v>27</v>
      </c>
      <c r="AA12" s="147" t="s">
        <v>149</v>
      </c>
      <c r="AB12" s="147" t="s">
        <v>163</v>
      </c>
      <c r="AC12" s="147" t="s">
        <v>163</v>
      </c>
      <c r="AD12" s="147" t="s">
        <v>163</v>
      </c>
      <c r="AE12" s="215" t="s">
        <v>46</v>
      </c>
      <c r="AF12" s="147" t="s">
        <v>366</v>
      </c>
      <c r="AG12" s="147"/>
      <c r="AH12" s="147"/>
      <c r="AI12" s="147"/>
      <c r="AJ12" s="67">
        <f t="shared" si="0"/>
        <v>0</v>
      </c>
      <c r="AK12" s="51" t="e">
        <f t="shared" si="1"/>
        <v>#VALUE!</v>
      </c>
      <c r="AL12" s="68">
        <f t="shared" si="2"/>
        <v>0</v>
      </c>
      <c r="AM12" s="241"/>
    </row>
    <row r="13" spans="1:39" ht="12" customHeight="1">
      <c r="A13" s="361" t="s">
        <v>122</v>
      </c>
      <c r="B13" s="53" t="s">
        <v>35</v>
      </c>
      <c r="C13" s="152"/>
      <c r="D13" s="53"/>
      <c r="E13" s="53"/>
      <c r="F13" s="70"/>
      <c r="G13" s="8" t="s">
        <v>21</v>
      </c>
      <c r="H13" s="8" t="s">
        <v>21</v>
      </c>
      <c r="I13" s="8" t="s">
        <v>21</v>
      </c>
      <c r="J13" s="16" t="s">
        <v>21</v>
      </c>
      <c r="K13" s="13" t="s">
        <v>21</v>
      </c>
      <c r="L13" s="22" t="s">
        <v>64</v>
      </c>
      <c r="M13" s="13">
        <v>12.5</v>
      </c>
      <c r="N13" s="13">
        <v>14.7</v>
      </c>
      <c r="O13" s="13">
        <v>19</v>
      </c>
      <c r="P13" s="67">
        <v>16.8</v>
      </c>
      <c r="Q13" s="50">
        <v>52</v>
      </c>
      <c r="R13" s="50">
        <v>43</v>
      </c>
      <c r="S13" s="68">
        <v>17</v>
      </c>
      <c r="T13" s="67">
        <v>9</v>
      </c>
      <c r="U13" s="50">
        <v>12</v>
      </c>
      <c r="V13" s="50">
        <v>18</v>
      </c>
      <c r="W13" s="68">
        <v>16</v>
      </c>
      <c r="X13" s="147">
        <v>14</v>
      </c>
      <c r="Y13" s="147">
        <v>14</v>
      </c>
      <c r="Z13" s="147">
        <v>13</v>
      </c>
      <c r="AA13" s="147">
        <v>11</v>
      </c>
      <c r="AB13" s="147" t="s">
        <v>163</v>
      </c>
      <c r="AC13" s="147" t="s">
        <v>163</v>
      </c>
      <c r="AD13" s="147" t="s">
        <v>163</v>
      </c>
      <c r="AE13" s="147">
        <v>29</v>
      </c>
      <c r="AF13" s="147">
        <v>31</v>
      </c>
      <c r="AG13" s="147"/>
      <c r="AH13" s="147"/>
      <c r="AI13" s="147"/>
      <c r="AJ13" s="67">
        <f t="shared" si="0"/>
        <v>29</v>
      </c>
      <c r="AK13" s="51" t="e">
        <f t="shared" si="1"/>
        <v>#VALUE!</v>
      </c>
      <c r="AL13" s="68">
        <f t="shared" si="2"/>
        <v>29</v>
      </c>
      <c r="AM13" s="241"/>
    </row>
    <row r="14" spans="1:39" ht="12" customHeight="1">
      <c r="A14" s="361" t="s">
        <v>0</v>
      </c>
      <c r="B14" s="53" t="s">
        <v>35</v>
      </c>
      <c r="C14" s="152"/>
      <c r="D14" s="53"/>
      <c r="E14" s="53" t="s">
        <v>114</v>
      </c>
      <c r="F14" s="70"/>
      <c r="G14" s="8" t="s">
        <v>21</v>
      </c>
      <c r="H14" s="8" t="s">
        <v>21</v>
      </c>
      <c r="I14" s="8" t="s">
        <v>21</v>
      </c>
      <c r="J14" s="16" t="s">
        <v>21</v>
      </c>
      <c r="K14" s="13" t="s">
        <v>21</v>
      </c>
      <c r="L14" s="22" t="s">
        <v>64</v>
      </c>
      <c r="M14" s="13">
        <v>1960</v>
      </c>
      <c r="N14" s="13">
        <v>1500</v>
      </c>
      <c r="O14" s="13">
        <v>1530</v>
      </c>
      <c r="P14" s="141">
        <v>2850</v>
      </c>
      <c r="Q14" s="142">
        <v>2950</v>
      </c>
      <c r="R14" s="142">
        <v>1860</v>
      </c>
      <c r="S14" s="139">
        <v>3250</v>
      </c>
      <c r="T14" s="141">
        <v>4600</v>
      </c>
      <c r="U14" s="142">
        <v>7600</v>
      </c>
      <c r="V14" s="142">
        <v>4900</v>
      </c>
      <c r="W14" s="139">
        <v>5000</v>
      </c>
      <c r="X14" s="284">
        <v>7700</v>
      </c>
      <c r="Y14" s="284">
        <v>4600</v>
      </c>
      <c r="Z14" s="284">
        <v>10400</v>
      </c>
      <c r="AA14" s="284">
        <v>9500</v>
      </c>
      <c r="AB14" s="147" t="s">
        <v>163</v>
      </c>
      <c r="AC14" s="147" t="s">
        <v>163</v>
      </c>
      <c r="AD14" s="147" t="s">
        <v>163</v>
      </c>
      <c r="AE14" s="284">
        <v>4270</v>
      </c>
      <c r="AF14" s="284">
        <v>5000</v>
      </c>
      <c r="AG14" s="284"/>
      <c r="AH14" s="284"/>
      <c r="AI14" s="284"/>
      <c r="AJ14" s="67">
        <f t="shared" si="0"/>
        <v>4270</v>
      </c>
      <c r="AK14" s="51" t="e">
        <f t="shared" si="1"/>
        <v>#VALUE!</v>
      </c>
      <c r="AL14" s="68">
        <f t="shared" si="2"/>
        <v>4270</v>
      </c>
      <c r="AM14" s="241"/>
    </row>
    <row r="15" spans="1:39" ht="12" customHeight="1">
      <c r="A15" s="361" t="s">
        <v>127</v>
      </c>
      <c r="B15" s="53" t="s">
        <v>134</v>
      </c>
      <c r="C15" s="152"/>
      <c r="D15" s="53"/>
      <c r="E15" s="53"/>
      <c r="F15" s="70"/>
      <c r="G15" s="8" t="s">
        <v>21</v>
      </c>
      <c r="H15" s="8" t="s">
        <v>21</v>
      </c>
      <c r="I15" s="8" t="s">
        <v>21</v>
      </c>
      <c r="J15" s="16" t="s">
        <v>21</v>
      </c>
      <c r="K15" s="13" t="s">
        <v>21</v>
      </c>
      <c r="L15" s="22" t="s">
        <v>64</v>
      </c>
      <c r="M15" s="13"/>
      <c r="N15" s="13" t="s">
        <v>20</v>
      </c>
      <c r="O15" s="13" t="s">
        <v>20</v>
      </c>
      <c r="P15" s="69" t="s">
        <v>405</v>
      </c>
      <c r="Q15" s="121" t="s">
        <v>406</v>
      </c>
      <c r="R15" s="53" t="s">
        <v>405</v>
      </c>
      <c r="S15" s="70" t="s">
        <v>405</v>
      </c>
      <c r="T15" s="69" t="s">
        <v>405</v>
      </c>
      <c r="U15" s="53" t="s">
        <v>405</v>
      </c>
      <c r="V15" s="53" t="s">
        <v>405</v>
      </c>
      <c r="W15" s="70"/>
      <c r="X15" s="215"/>
      <c r="Y15" s="215"/>
      <c r="Z15" s="215"/>
      <c r="AA15" s="215"/>
      <c r="AB15" s="147" t="s">
        <v>163</v>
      </c>
      <c r="AC15" s="147" t="s">
        <v>163</v>
      </c>
      <c r="AD15" s="147" t="s">
        <v>163</v>
      </c>
      <c r="AE15" s="215" t="s">
        <v>52</v>
      </c>
      <c r="AF15" s="215" t="s">
        <v>147</v>
      </c>
      <c r="AG15" s="215"/>
      <c r="AH15" s="215"/>
      <c r="AI15" s="215"/>
      <c r="AJ15" s="67">
        <f>MIN(AB15:AF15)</f>
        <v>0</v>
      </c>
      <c r="AK15" s="51" t="e">
        <f t="shared" si="1"/>
        <v>#VALUE!</v>
      </c>
      <c r="AL15" s="68">
        <f t="shared" si="2"/>
        <v>0</v>
      </c>
      <c r="AM15" s="241"/>
    </row>
    <row r="16" spans="1:39" ht="12" customHeight="1">
      <c r="A16" s="361" t="s">
        <v>6</v>
      </c>
      <c r="B16" s="53" t="s">
        <v>35</v>
      </c>
      <c r="C16" s="152"/>
      <c r="D16" s="53">
        <v>0.001</v>
      </c>
      <c r="E16" s="53">
        <v>0.05</v>
      </c>
      <c r="F16" s="70">
        <f>E16*10</f>
        <v>0.5</v>
      </c>
      <c r="G16" s="8" t="s">
        <v>21</v>
      </c>
      <c r="H16" s="8" t="s">
        <v>21</v>
      </c>
      <c r="I16" s="8" t="s">
        <v>21</v>
      </c>
      <c r="J16" s="16" t="s">
        <v>21</v>
      </c>
      <c r="K16" s="13" t="s">
        <v>21</v>
      </c>
      <c r="L16" s="22" t="s">
        <v>64</v>
      </c>
      <c r="M16" s="13" t="s">
        <v>48</v>
      </c>
      <c r="N16" s="13" t="s">
        <v>33</v>
      </c>
      <c r="O16" s="13" t="s">
        <v>33</v>
      </c>
      <c r="P16" s="67" t="s">
        <v>33</v>
      </c>
      <c r="Q16" s="50" t="s">
        <v>33</v>
      </c>
      <c r="R16" s="50" t="s">
        <v>33</v>
      </c>
      <c r="S16" s="68" t="s">
        <v>33</v>
      </c>
      <c r="T16" s="67" t="s">
        <v>33</v>
      </c>
      <c r="U16" s="50" t="s">
        <v>33</v>
      </c>
      <c r="V16" s="50" t="s">
        <v>33</v>
      </c>
      <c r="W16" s="68" t="s">
        <v>33</v>
      </c>
      <c r="X16" s="147"/>
      <c r="Y16" s="147" t="s">
        <v>33</v>
      </c>
      <c r="Z16" s="147" t="s">
        <v>65</v>
      </c>
      <c r="AA16" s="147"/>
      <c r="AB16" s="147" t="s">
        <v>163</v>
      </c>
      <c r="AC16" s="147" t="s">
        <v>163</v>
      </c>
      <c r="AD16" s="147" t="s">
        <v>163</v>
      </c>
      <c r="AE16" s="147" t="s">
        <v>33</v>
      </c>
      <c r="AF16" s="147" t="s">
        <v>367</v>
      </c>
      <c r="AG16" s="147"/>
      <c r="AH16" s="147"/>
      <c r="AI16" s="147"/>
      <c r="AJ16" s="67">
        <f t="shared" si="0"/>
        <v>0</v>
      </c>
      <c r="AK16" s="51" t="e">
        <f t="shared" si="1"/>
        <v>#VALUE!</v>
      </c>
      <c r="AL16" s="68">
        <f t="shared" si="2"/>
        <v>0</v>
      </c>
      <c r="AM16" s="175"/>
    </row>
    <row r="17" spans="1:39" ht="12" customHeight="1">
      <c r="A17" s="361" t="s">
        <v>7</v>
      </c>
      <c r="B17" s="53" t="s">
        <v>35</v>
      </c>
      <c r="C17" s="152"/>
      <c r="D17" s="53"/>
      <c r="E17" s="53"/>
      <c r="F17" s="70"/>
      <c r="G17" s="8" t="s">
        <v>21</v>
      </c>
      <c r="H17" s="8" t="s">
        <v>21</v>
      </c>
      <c r="I17" s="8" t="s">
        <v>21</v>
      </c>
      <c r="J17" s="16" t="s">
        <v>21</v>
      </c>
      <c r="K17" s="13" t="s">
        <v>21</v>
      </c>
      <c r="L17" s="22" t="s">
        <v>64</v>
      </c>
      <c r="M17" s="13">
        <v>0.04029</v>
      </c>
      <c r="N17" s="13">
        <v>0.0259</v>
      </c>
      <c r="O17" s="13">
        <v>0.024</v>
      </c>
      <c r="P17" s="67">
        <v>0.036</v>
      </c>
      <c r="Q17" s="50">
        <v>0.046</v>
      </c>
      <c r="R17" s="50">
        <v>0.037</v>
      </c>
      <c r="S17" s="68">
        <v>0.04</v>
      </c>
      <c r="T17" s="67">
        <v>0.028</v>
      </c>
      <c r="U17" s="50">
        <v>0.026</v>
      </c>
      <c r="V17" s="50">
        <v>0.031</v>
      </c>
      <c r="W17" s="68">
        <v>0.03</v>
      </c>
      <c r="X17" s="147" t="s">
        <v>65</v>
      </c>
      <c r="Y17" s="147">
        <v>0.013</v>
      </c>
      <c r="Z17" s="147">
        <v>0.025</v>
      </c>
      <c r="AA17" s="147"/>
      <c r="AB17" s="147" t="s">
        <v>163</v>
      </c>
      <c r="AC17" s="147" t="s">
        <v>163</v>
      </c>
      <c r="AD17" s="147" t="s">
        <v>163</v>
      </c>
      <c r="AE17" s="147">
        <v>0.011</v>
      </c>
      <c r="AF17" s="147">
        <v>0.007</v>
      </c>
      <c r="AG17" s="147"/>
      <c r="AH17" s="147"/>
      <c r="AI17" s="147"/>
      <c r="AJ17" s="67">
        <f t="shared" si="0"/>
        <v>0.011</v>
      </c>
      <c r="AK17" s="51" t="e">
        <f t="shared" si="1"/>
        <v>#VALUE!</v>
      </c>
      <c r="AL17" s="68">
        <f t="shared" si="2"/>
        <v>0.011</v>
      </c>
      <c r="AM17" s="241"/>
    </row>
    <row r="18" spans="1:39" ht="12" customHeight="1">
      <c r="A18" s="361" t="s">
        <v>17</v>
      </c>
      <c r="B18" s="53" t="s">
        <v>135</v>
      </c>
      <c r="C18" s="152"/>
      <c r="D18" s="53"/>
      <c r="E18" s="53"/>
      <c r="F18" s="70"/>
      <c r="G18" s="8" t="s">
        <v>21</v>
      </c>
      <c r="H18" s="8" t="s">
        <v>21</v>
      </c>
      <c r="I18" s="8" t="s">
        <v>21</v>
      </c>
      <c r="J18" s="16" t="s">
        <v>21</v>
      </c>
      <c r="K18" s="13" t="s">
        <v>21</v>
      </c>
      <c r="L18" s="22" t="s">
        <v>64</v>
      </c>
      <c r="M18" s="13">
        <v>7460</v>
      </c>
      <c r="N18" s="13">
        <v>7020</v>
      </c>
      <c r="O18" s="13">
        <v>6900</v>
      </c>
      <c r="P18" s="67">
        <v>12400</v>
      </c>
      <c r="Q18" s="50">
        <v>10700</v>
      </c>
      <c r="R18" s="50">
        <v>8520</v>
      </c>
      <c r="S18" s="68">
        <v>11800</v>
      </c>
      <c r="T18" s="67">
        <v>17300</v>
      </c>
      <c r="U18" s="50">
        <v>27200</v>
      </c>
      <c r="V18" s="50">
        <v>18000</v>
      </c>
      <c r="W18" s="68">
        <v>18400</v>
      </c>
      <c r="X18" s="147">
        <v>21300</v>
      </c>
      <c r="Y18" s="147">
        <v>22000</v>
      </c>
      <c r="Z18" s="147">
        <v>30000</v>
      </c>
      <c r="AA18" s="147">
        <v>31500</v>
      </c>
      <c r="AB18" s="147" t="s">
        <v>163</v>
      </c>
      <c r="AC18" s="147" t="s">
        <v>163</v>
      </c>
      <c r="AD18" s="147" t="s">
        <v>163</v>
      </c>
      <c r="AE18" s="147">
        <v>15900</v>
      </c>
      <c r="AF18" s="147">
        <v>22180</v>
      </c>
      <c r="AG18" s="147"/>
      <c r="AH18" s="147"/>
      <c r="AI18" s="147"/>
      <c r="AJ18" s="67">
        <f t="shared" si="0"/>
        <v>15900</v>
      </c>
      <c r="AK18" s="51" t="e">
        <f t="shared" si="1"/>
        <v>#VALUE!</v>
      </c>
      <c r="AL18" s="68">
        <f t="shared" si="2"/>
        <v>15900</v>
      </c>
      <c r="AM18" s="241"/>
    </row>
    <row r="19" spans="1:39" ht="12" customHeight="1">
      <c r="A19" s="361" t="s">
        <v>5</v>
      </c>
      <c r="B19" s="53" t="s">
        <v>35</v>
      </c>
      <c r="C19" s="152"/>
      <c r="D19" s="53">
        <v>0.0014</v>
      </c>
      <c r="E19" s="53">
        <v>2</v>
      </c>
      <c r="F19" s="70">
        <f>E19*10</f>
        <v>20</v>
      </c>
      <c r="G19" s="8" t="s">
        <v>21</v>
      </c>
      <c r="H19" s="8" t="s">
        <v>21</v>
      </c>
      <c r="I19" s="8" t="s">
        <v>21</v>
      </c>
      <c r="J19" s="16" t="s">
        <v>21</v>
      </c>
      <c r="K19" s="13" t="s">
        <v>21</v>
      </c>
      <c r="L19" s="22" t="s">
        <v>64</v>
      </c>
      <c r="M19" s="13">
        <v>0.001</v>
      </c>
      <c r="N19" s="13">
        <v>0.0023</v>
      </c>
      <c r="O19" s="13">
        <v>0.001</v>
      </c>
      <c r="P19" s="67">
        <v>0.001</v>
      </c>
      <c r="Q19" s="80">
        <v>0.006</v>
      </c>
      <c r="R19" s="80">
        <v>0.002</v>
      </c>
      <c r="S19" s="68" t="s">
        <v>47</v>
      </c>
      <c r="T19" s="67" t="s">
        <v>47</v>
      </c>
      <c r="U19" s="80">
        <v>0.005</v>
      </c>
      <c r="V19" s="80">
        <v>0.002</v>
      </c>
      <c r="W19" s="68">
        <v>0.002</v>
      </c>
      <c r="X19" s="147" t="s">
        <v>47</v>
      </c>
      <c r="Y19" s="147" t="s">
        <v>47</v>
      </c>
      <c r="Z19" s="147" t="s">
        <v>27</v>
      </c>
      <c r="AA19" s="147" t="s">
        <v>27</v>
      </c>
      <c r="AB19" s="147" t="s">
        <v>163</v>
      </c>
      <c r="AC19" s="147" t="s">
        <v>163</v>
      </c>
      <c r="AD19" s="147" t="s">
        <v>163</v>
      </c>
      <c r="AE19" s="147">
        <v>0.004</v>
      </c>
      <c r="AF19" s="147">
        <v>0.002</v>
      </c>
      <c r="AG19" s="147"/>
      <c r="AH19" s="147"/>
      <c r="AI19" s="147"/>
      <c r="AJ19" s="67">
        <f t="shared" si="0"/>
        <v>0.004</v>
      </c>
      <c r="AK19" s="51" t="e">
        <f t="shared" si="1"/>
        <v>#VALUE!</v>
      </c>
      <c r="AL19" s="68">
        <f t="shared" si="2"/>
        <v>0.004</v>
      </c>
      <c r="AM19" s="241"/>
    </row>
    <row r="20" spans="1:39" ht="12" customHeight="1">
      <c r="A20" s="361" t="s">
        <v>1</v>
      </c>
      <c r="B20" s="53" t="s">
        <v>35</v>
      </c>
      <c r="C20" s="152"/>
      <c r="D20" s="53"/>
      <c r="E20" s="53">
        <v>1.5</v>
      </c>
      <c r="F20" s="70"/>
      <c r="G20" s="8" t="s">
        <v>21</v>
      </c>
      <c r="H20" s="8" t="s">
        <v>21</v>
      </c>
      <c r="I20" s="8" t="s">
        <v>21</v>
      </c>
      <c r="J20" s="16" t="s">
        <v>21</v>
      </c>
      <c r="K20" s="13" t="s">
        <v>21</v>
      </c>
      <c r="L20" s="22" t="s">
        <v>64</v>
      </c>
      <c r="M20" s="13">
        <v>0.66</v>
      </c>
      <c r="N20" s="13">
        <v>0.62</v>
      </c>
      <c r="O20" s="13">
        <v>0.7</v>
      </c>
      <c r="P20" s="67">
        <v>1.2</v>
      </c>
      <c r="Q20" s="50">
        <v>1.3</v>
      </c>
      <c r="R20" s="50">
        <v>1.2</v>
      </c>
      <c r="S20" s="139">
        <v>1.9</v>
      </c>
      <c r="T20" s="67">
        <v>1.2</v>
      </c>
      <c r="U20" s="50">
        <v>0.4</v>
      </c>
      <c r="V20" s="50">
        <v>1</v>
      </c>
      <c r="W20" s="139">
        <v>1.2</v>
      </c>
      <c r="X20" s="284">
        <v>0.2</v>
      </c>
      <c r="Y20" s="284">
        <v>0.3</v>
      </c>
      <c r="Z20" s="284">
        <v>0.4</v>
      </c>
      <c r="AA20" s="284">
        <v>0.3</v>
      </c>
      <c r="AB20" s="147" t="s">
        <v>163</v>
      </c>
      <c r="AC20" s="147" t="s">
        <v>163</v>
      </c>
      <c r="AD20" s="147" t="s">
        <v>163</v>
      </c>
      <c r="AE20" s="284">
        <v>1.1</v>
      </c>
      <c r="AF20" s="147" t="s">
        <v>372</v>
      </c>
      <c r="AG20" s="284"/>
      <c r="AH20" s="284"/>
      <c r="AI20" s="284"/>
      <c r="AJ20" s="67">
        <f t="shared" si="0"/>
        <v>1.1</v>
      </c>
      <c r="AK20" s="51" t="e">
        <f t="shared" si="1"/>
        <v>#VALUE!</v>
      </c>
      <c r="AL20" s="68">
        <f t="shared" si="2"/>
        <v>1.1</v>
      </c>
      <c r="AM20" s="241"/>
    </row>
    <row r="21" spans="1:39" ht="12" customHeight="1">
      <c r="A21" s="361" t="s">
        <v>8</v>
      </c>
      <c r="B21" s="53" t="s">
        <v>35</v>
      </c>
      <c r="C21" s="152"/>
      <c r="D21" s="53">
        <v>0.0034</v>
      </c>
      <c r="E21" s="53">
        <v>0.01</v>
      </c>
      <c r="F21" s="70">
        <f>E21*10</f>
        <v>0.1</v>
      </c>
      <c r="G21" s="8" t="s">
        <v>21</v>
      </c>
      <c r="H21" s="8" t="s">
        <v>21</v>
      </c>
      <c r="I21" s="8" t="s">
        <v>21</v>
      </c>
      <c r="J21" s="16" t="s">
        <v>21</v>
      </c>
      <c r="K21" s="13" t="s">
        <v>21</v>
      </c>
      <c r="L21" s="22" t="s">
        <v>64</v>
      </c>
      <c r="M21" s="13" t="s">
        <v>62</v>
      </c>
      <c r="N21" s="13" t="s">
        <v>62</v>
      </c>
      <c r="O21" s="13" t="s">
        <v>47</v>
      </c>
      <c r="P21" s="67" t="s">
        <v>47</v>
      </c>
      <c r="Q21" s="50" t="s">
        <v>47</v>
      </c>
      <c r="R21" s="50" t="s">
        <v>47</v>
      </c>
      <c r="S21" s="68" t="s">
        <v>47</v>
      </c>
      <c r="T21" s="67" t="s">
        <v>47</v>
      </c>
      <c r="U21" s="50" t="s">
        <v>47</v>
      </c>
      <c r="V21" s="50" t="s">
        <v>47</v>
      </c>
      <c r="W21" s="68" t="s">
        <v>47</v>
      </c>
      <c r="X21" s="68" t="s">
        <v>47</v>
      </c>
      <c r="Y21" s="147" t="s">
        <v>47</v>
      </c>
      <c r="Z21" s="147" t="s">
        <v>27</v>
      </c>
      <c r="AA21" s="147" t="s">
        <v>27</v>
      </c>
      <c r="AB21" s="147" t="s">
        <v>163</v>
      </c>
      <c r="AC21" s="147" t="s">
        <v>163</v>
      </c>
      <c r="AD21" s="147" t="s">
        <v>163</v>
      </c>
      <c r="AE21" s="215" t="s">
        <v>47</v>
      </c>
      <c r="AF21" s="147" t="s">
        <v>363</v>
      </c>
      <c r="AG21" s="147"/>
      <c r="AH21" s="147"/>
      <c r="AI21" s="147"/>
      <c r="AJ21" s="67">
        <f t="shared" si="0"/>
        <v>0</v>
      </c>
      <c r="AK21" s="51" t="e">
        <f t="shared" si="1"/>
        <v>#VALUE!</v>
      </c>
      <c r="AL21" s="68">
        <f t="shared" si="2"/>
        <v>0</v>
      </c>
      <c r="AM21" s="175"/>
    </row>
    <row r="22" spans="1:39" ht="12" customHeight="1">
      <c r="A22" s="361" t="s">
        <v>18</v>
      </c>
      <c r="B22" s="53" t="s">
        <v>35</v>
      </c>
      <c r="C22" s="152"/>
      <c r="D22" s="53"/>
      <c r="E22" s="53"/>
      <c r="F22" s="70"/>
      <c r="G22" s="8" t="s">
        <v>21</v>
      </c>
      <c r="H22" s="8" t="s">
        <v>21</v>
      </c>
      <c r="I22" s="8" t="s">
        <v>21</v>
      </c>
      <c r="J22" s="16" t="s">
        <v>21</v>
      </c>
      <c r="K22" s="13" t="s">
        <v>21</v>
      </c>
      <c r="L22" s="22" t="s">
        <v>64</v>
      </c>
      <c r="M22" s="13">
        <v>198</v>
      </c>
      <c r="N22" s="13">
        <v>199</v>
      </c>
      <c r="O22" s="13">
        <v>181</v>
      </c>
      <c r="P22" s="67">
        <v>346</v>
      </c>
      <c r="Q22" s="50">
        <v>160</v>
      </c>
      <c r="R22" s="50">
        <v>175</v>
      </c>
      <c r="S22" s="68">
        <v>232</v>
      </c>
      <c r="T22" s="67">
        <v>313</v>
      </c>
      <c r="U22" s="50">
        <v>242</v>
      </c>
      <c r="V22" s="50">
        <v>344</v>
      </c>
      <c r="W22" s="68">
        <v>390</v>
      </c>
      <c r="X22" s="147">
        <v>267</v>
      </c>
      <c r="Y22" s="147">
        <v>156</v>
      </c>
      <c r="Z22" s="147">
        <v>342</v>
      </c>
      <c r="AA22" s="147">
        <v>423</v>
      </c>
      <c r="AB22" s="147" t="s">
        <v>163</v>
      </c>
      <c r="AC22" s="147" t="s">
        <v>163</v>
      </c>
      <c r="AD22" s="147" t="s">
        <v>163</v>
      </c>
      <c r="AE22" s="147">
        <v>0.146</v>
      </c>
      <c r="AF22" s="147">
        <v>340</v>
      </c>
      <c r="AG22" s="147"/>
      <c r="AH22" s="147"/>
      <c r="AI22" s="147"/>
      <c r="AJ22" s="67">
        <f t="shared" si="0"/>
        <v>0.146</v>
      </c>
      <c r="AK22" s="51" t="e">
        <f t="shared" si="1"/>
        <v>#VALUE!</v>
      </c>
      <c r="AL22" s="68">
        <f t="shared" si="2"/>
        <v>0.146</v>
      </c>
      <c r="AM22" s="241"/>
    </row>
    <row r="23" spans="1:39" ht="12" customHeight="1">
      <c r="A23" s="361" t="s">
        <v>9</v>
      </c>
      <c r="B23" s="53" t="s">
        <v>35</v>
      </c>
      <c r="C23" s="152"/>
      <c r="D23" s="53">
        <v>0.0006</v>
      </c>
      <c r="E23" s="53">
        <v>0.001</v>
      </c>
      <c r="F23" s="70">
        <f>E23*10</f>
        <v>0.01</v>
      </c>
      <c r="G23" s="8" t="s">
        <v>21</v>
      </c>
      <c r="H23" s="8" t="s">
        <v>21</v>
      </c>
      <c r="I23" s="8" t="s">
        <v>21</v>
      </c>
      <c r="J23" s="16" t="s">
        <v>21</v>
      </c>
      <c r="K23" s="13" t="s">
        <v>21</v>
      </c>
      <c r="L23" s="22" t="s">
        <v>64</v>
      </c>
      <c r="M23" s="13" t="s">
        <v>63</v>
      </c>
      <c r="N23" s="13" t="s">
        <v>46</v>
      </c>
      <c r="O23" s="13" t="s">
        <v>46</v>
      </c>
      <c r="P23" s="67" t="s">
        <v>46</v>
      </c>
      <c r="Q23" s="50" t="s">
        <v>46</v>
      </c>
      <c r="R23" s="50" t="s">
        <v>46</v>
      </c>
      <c r="S23" s="68" t="s">
        <v>46</v>
      </c>
      <c r="T23" s="67" t="s">
        <v>46</v>
      </c>
      <c r="U23" s="50" t="s">
        <v>46</v>
      </c>
      <c r="V23" s="50" t="s">
        <v>46</v>
      </c>
      <c r="W23" s="68" t="s">
        <v>46</v>
      </c>
      <c r="X23" s="147" t="s">
        <v>46</v>
      </c>
      <c r="Y23" s="147" t="s">
        <v>46</v>
      </c>
      <c r="Z23" s="147" t="s">
        <v>150</v>
      </c>
      <c r="AA23" s="147" t="s">
        <v>46</v>
      </c>
      <c r="AB23" s="147" t="s">
        <v>163</v>
      </c>
      <c r="AC23" s="147" t="s">
        <v>163</v>
      </c>
      <c r="AD23" s="147" t="s">
        <v>163</v>
      </c>
      <c r="AE23" s="215" t="s">
        <v>46</v>
      </c>
      <c r="AF23" s="147" t="s">
        <v>368</v>
      </c>
      <c r="AG23" s="147"/>
      <c r="AH23" s="147"/>
      <c r="AI23" s="147"/>
      <c r="AJ23" s="67">
        <f t="shared" si="0"/>
        <v>0</v>
      </c>
      <c r="AK23" s="51" t="e">
        <f>(AB23+AC23+AD23+AE24)/4</f>
        <v>#VALUE!</v>
      </c>
      <c r="AL23" s="68">
        <f t="shared" si="2"/>
        <v>0</v>
      </c>
      <c r="AM23" s="175"/>
    </row>
    <row r="24" spans="1:39" ht="12" customHeight="1">
      <c r="A24" s="361" t="s">
        <v>31</v>
      </c>
      <c r="B24" s="53" t="s">
        <v>35</v>
      </c>
      <c r="C24" s="152"/>
      <c r="D24" s="53">
        <v>0.7</v>
      </c>
      <c r="E24" s="53"/>
      <c r="F24" s="70"/>
      <c r="G24" s="8" t="s">
        <v>21</v>
      </c>
      <c r="H24" s="8" t="s">
        <v>21</v>
      </c>
      <c r="I24" s="8" t="s">
        <v>21</v>
      </c>
      <c r="J24" s="16" t="s">
        <v>21</v>
      </c>
      <c r="K24" s="13" t="s">
        <v>21</v>
      </c>
      <c r="L24" s="22" t="s">
        <v>64</v>
      </c>
      <c r="M24" s="13" t="s">
        <v>28</v>
      </c>
      <c r="N24" s="13" t="s">
        <v>28</v>
      </c>
      <c r="O24" s="13">
        <v>0.07</v>
      </c>
      <c r="P24" s="67" t="s">
        <v>28</v>
      </c>
      <c r="Q24" s="50" t="s">
        <v>28</v>
      </c>
      <c r="R24" s="50" t="s">
        <v>28</v>
      </c>
      <c r="S24" s="68" t="s">
        <v>28</v>
      </c>
      <c r="T24" s="67" t="s">
        <v>28</v>
      </c>
      <c r="U24" s="50" t="s">
        <v>28</v>
      </c>
      <c r="V24" s="50" t="s">
        <v>28</v>
      </c>
      <c r="W24" s="68" t="s">
        <v>28</v>
      </c>
      <c r="X24" s="147" t="s">
        <v>28</v>
      </c>
      <c r="Y24" s="147" t="s">
        <v>28</v>
      </c>
      <c r="Z24" s="147" t="s">
        <v>28</v>
      </c>
      <c r="AA24" s="147" t="s">
        <v>36</v>
      </c>
      <c r="AB24" s="147" t="s">
        <v>163</v>
      </c>
      <c r="AC24" s="147" t="s">
        <v>163</v>
      </c>
      <c r="AD24" s="147" t="s">
        <v>163</v>
      </c>
      <c r="AE24" s="147">
        <v>0.04</v>
      </c>
      <c r="AF24" s="147" t="s">
        <v>364</v>
      </c>
      <c r="AG24" s="147"/>
      <c r="AH24" s="147"/>
      <c r="AI24" s="147"/>
      <c r="AJ24" s="67">
        <f t="shared" si="0"/>
        <v>0.04</v>
      </c>
      <c r="AK24" s="51" t="e">
        <f>(AB24+AC24+AD24+#REF!)/4</f>
        <v>#VALUE!</v>
      </c>
      <c r="AL24" s="68">
        <f t="shared" si="2"/>
        <v>0.04</v>
      </c>
      <c r="AM24" s="175"/>
    </row>
    <row r="25" spans="1:39" ht="12" customHeight="1">
      <c r="A25" s="361" t="s">
        <v>44</v>
      </c>
      <c r="B25" s="53" t="s">
        <v>134</v>
      </c>
      <c r="C25" s="151"/>
      <c r="D25" s="50"/>
      <c r="E25" s="50"/>
      <c r="F25" s="68"/>
      <c r="G25" s="8" t="s">
        <v>21</v>
      </c>
      <c r="H25" s="8" t="s">
        <v>21</v>
      </c>
      <c r="I25" s="8" t="s">
        <v>21</v>
      </c>
      <c r="J25" s="16" t="s">
        <v>21</v>
      </c>
      <c r="K25" s="13" t="s">
        <v>21</v>
      </c>
      <c r="L25" s="22" t="s">
        <v>64</v>
      </c>
      <c r="M25" s="13" t="s">
        <v>27</v>
      </c>
      <c r="N25" s="13" t="s">
        <v>21</v>
      </c>
      <c r="O25" s="13" t="s">
        <v>27</v>
      </c>
      <c r="P25" s="189" t="s">
        <v>110</v>
      </c>
      <c r="Q25" s="176" t="s">
        <v>110</v>
      </c>
      <c r="R25" s="53" t="s">
        <v>128</v>
      </c>
      <c r="S25" s="177" t="s">
        <v>110</v>
      </c>
      <c r="T25" s="189" t="s">
        <v>110</v>
      </c>
      <c r="U25" s="176" t="s">
        <v>110</v>
      </c>
      <c r="V25" s="83" t="s">
        <v>401</v>
      </c>
      <c r="W25" s="177"/>
      <c r="X25" s="285" t="s">
        <v>41</v>
      </c>
      <c r="Y25" s="285" t="s">
        <v>41</v>
      </c>
      <c r="Z25" s="285" t="s">
        <v>41</v>
      </c>
      <c r="AA25" s="285" t="s">
        <v>41</v>
      </c>
      <c r="AB25" s="147" t="s">
        <v>163</v>
      </c>
      <c r="AC25" s="147" t="s">
        <v>163</v>
      </c>
      <c r="AD25" s="147" t="s">
        <v>163</v>
      </c>
      <c r="AE25" s="285" t="s">
        <v>41</v>
      </c>
      <c r="AF25" s="285" t="s">
        <v>388</v>
      </c>
      <c r="AG25" s="285"/>
      <c r="AH25" s="285"/>
      <c r="AI25" s="285"/>
      <c r="AJ25" s="67">
        <f t="shared" si="0"/>
        <v>0</v>
      </c>
      <c r="AK25" s="51" t="e">
        <f>(AB25+AC25+AD25+AE25)/4</f>
        <v>#VALUE!</v>
      </c>
      <c r="AL25" s="68">
        <f t="shared" si="2"/>
        <v>0</v>
      </c>
      <c r="AM25" s="241"/>
    </row>
    <row r="26" spans="1:39" ht="12" customHeight="1">
      <c r="A26" s="361" t="s">
        <v>45</v>
      </c>
      <c r="B26" s="53" t="s">
        <v>134</v>
      </c>
      <c r="C26" s="151"/>
      <c r="D26" s="50"/>
      <c r="E26" s="50"/>
      <c r="F26" s="68"/>
      <c r="G26" s="8"/>
      <c r="H26" s="8"/>
      <c r="I26" s="8"/>
      <c r="J26" s="16"/>
      <c r="K26" s="13"/>
      <c r="L26" s="22"/>
      <c r="M26" s="13"/>
      <c r="N26" s="13"/>
      <c r="O26" s="13"/>
      <c r="P26" s="189" t="s">
        <v>110</v>
      </c>
      <c r="Q26" s="176" t="s">
        <v>110</v>
      </c>
      <c r="R26" s="53" t="s">
        <v>402</v>
      </c>
      <c r="S26" s="177" t="s">
        <v>110</v>
      </c>
      <c r="T26" s="189" t="s">
        <v>110</v>
      </c>
      <c r="U26" s="176" t="s">
        <v>110</v>
      </c>
      <c r="V26" s="83" t="s">
        <v>402</v>
      </c>
      <c r="W26" s="177"/>
      <c r="X26" s="285" t="s">
        <v>41</v>
      </c>
      <c r="Y26" s="285" t="s">
        <v>41</v>
      </c>
      <c r="Z26" s="285" t="s">
        <v>41</v>
      </c>
      <c r="AA26" s="285" t="s">
        <v>41</v>
      </c>
      <c r="AB26" s="147" t="s">
        <v>163</v>
      </c>
      <c r="AC26" s="147" t="s">
        <v>163</v>
      </c>
      <c r="AD26" s="147" t="s">
        <v>163</v>
      </c>
      <c r="AE26" s="285" t="s">
        <v>41</v>
      </c>
      <c r="AF26" s="285" t="s">
        <v>388</v>
      </c>
      <c r="AG26" s="285"/>
      <c r="AH26" s="285"/>
      <c r="AI26" s="285"/>
      <c r="AJ26" s="67">
        <f t="shared" si="0"/>
        <v>0</v>
      </c>
      <c r="AK26" s="51" t="e">
        <f>(AB26+AC26+AD26+AE26)/4</f>
        <v>#VALUE!</v>
      </c>
      <c r="AL26" s="68">
        <f t="shared" si="2"/>
        <v>0</v>
      </c>
      <c r="AM26" s="241"/>
    </row>
    <row r="27" spans="1:39" ht="12" customHeight="1">
      <c r="A27" s="361" t="s">
        <v>23</v>
      </c>
      <c r="B27" s="50" t="s">
        <v>12</v>
      </c>
      <c r="C27" s="151"/>
      <c r="D27" s="50"/>
      <c r="E27" s="50"/>
      <c r="F27" s="68" t="s">
        <v>113</v>
      </c>
      <c r="G27" s="25" t="s">
        <v>21</v>
      </c>
      <c r="H27" s="25" t="s">
        <v>21</v>
      </c>
      <c r="I27" s="25" t="s">
        <v>21</v>
      </c>
      <c r="J27" s="30" t="s">
        <v>21</v>
      </c>
      <c r="K27" s="28" t="s">
        <v>21</v>
      </c>
      <c r="L27" s="28" t="s">
        <v>64</v>
      </c>
      <c r="M27" s="20">
        <v>9.1</v>
      </c>
      <c r="N27" s="20">
        <v>9.3</v>
      </c>
      <c r="O27" s="20">
        <v>8.89</v>
      </c>
      <c r="P27" s="199">
        <v>9.2</v>
      </c>
      <c r="Q27" s="200">
        <v>8.73</v>
      </c>
      <c r="R27" s="200">
        <v>8.86</v>
      </c>
      <c r="S27" s="201">
        <v>9.03</v>
      </c>
      <c r="T27" s="199">
        <v>9.15</v>
      </c>
      <c r="U27" s="200">
        <v>9.62</v>
      </c>
      <c r="V27" s="200">
        <v>9.22</v>
      </c>
      <c r="W27" s="201">
        <v>9.47</v>
      </c>
      <c r="X27" s="286">
        <v>9.78</v>
      </c>
      <c r="Y27" s="286">
        <v>9.44</v>
      </c>
      <c r="Z27" s="286">
        <v>9.7</v>
      </c>
      <c r="AA27" s="286">
        <v>9.7</v>
      </c>
      <c r="AB27" s="147" t="s">
        <v>163</v>
      </c>
      <c r="AC27" s="147" t="s">
        <v>163</v>
      </c>
      <c r="AD27" s="147" t="s">
        <v>163</v>
      </c>
      <c r="AE27" s="286">
        <v>8.68</v>
      </c>
      <c r="AF27" s="286">
        <v>9.3</v>
      </c>
      <c r="AG27" s="286"/>
      <c r="AH27" s="286"/>
      <c r="AI27" s="286"/>
      <c r="AJ27" s="67">
        <f t="shared" si="0"/>
        <v>8.68</v>
      </c>
      <c r="AK27" s="51" t="e">
        <f>(AB27+AC27+AD27+AE27)/4</f>
        <v>#VALUE!</v>
      </c>
      <c r="AL27" s="68">
        <f t="shared" si="2"/>
        <v>8.68</v>
      </c>
      <c r="AM27" s="241"/>
    </row>
    <row r="28" spans="1:39" ht="12" customHeight="1">
      <c r="A28" s="361" t="s">
        <v>131</v>
      </c>
      <c r="B28" s="53" t="s">
        <v>134</v>
      </c>
      <c r="C28" s="151"/>
      <c r="D28" s="50"/>
      <c r="E28" s="50"/>
      <c r="F28" s="68"/>
      <c r="G28" s="9"/>
      <c r="H28" s="9"/>
      <c r="I28" s="9"/>
      <c r="J28" s="16"/>
      <c r="K28" s="13"/>
      <c r="L28" s="22"/>
      <c r="M28" s="13"/>
      <c r="N28" s="13"/>
      <c r="O28" s="13"/>
      <c r="P28" s="189" t="s">
        <v>110</v>
      </c>
      <c r="Q28" s="176" t="s">
        <v>110</v>
      </c>
      <c r="R28" s="53" t="s">
        <v>130</v>
      </c>
      <c r="S28" s="177" t="s">
        <v>110</v>
      </c>
      <c r="T28" s="189" t="s">
        <v>110</v>
      </c>
      <c r="U28" s="176" t="s">
        <v>110</v>
      </c>
      <c r="V28" s="53" t="s">
        <v>403</v>
      </c>
      <c r="W28" s="177" t="s">
        <v>25</v>
      </c>
      <c r="X28" s="285" t="s">
        <v>25</v>
      </c>
      <c r="Y28" s="285" t="s">
        <v>25</v>
      </c>
      <c r="Z28" s="285" t="s">
        <v>25</v>
      </c>
      <c r="AA28" s="285" t="s">
        <v>25</v>
      </c>
      <c r="AB28" s="147" t="s">
        <v>163</v>
      </c>
      <c r="AC28" s="147" t="s">
        <v>163</v>
      </c>
      <c r="AD28" s="147" t="s">
        <v>163</v>
      </c>
      <c r="AE28" s="285" t="s">
        <v>25</v>
      </c>
      <c r="AF28" s="285" t="s">
        <v>25</v>
      </c>
      <c r="AG28" s="285"/>
      <c r="AH28" s="285"/>
      <c r="AI28" s="285"/>
      <c r="AJ28" s="67">
        <f t="shared" si="0"/>
        <v>0</v>
      </c>
      <c r="AK28" s="51" t="e">
        <f>(AB28+AC28+AD28+AE28)/4</f>
        <v>#VALUE!</v>
      </c>
      <c r="AL28" s="68">
        <f t="shared" si="2"/>
        <v>0</v>
      </c>
      <c r="AM28" s="241"/>
    </row>
    <row r="29" spans="1:39" ht="12" customHeight="1">
      <c r="A29" s="361" t="s">
        <v>32</v>
      </c>
      <c r="B29" s="53" t="s">
        <v>35</v>
      </c>
      <c r="C29" s="152"/>
      <c r="D29" s="53"/>
      <c r="E29" s="53"/>
      <c r="F29" s="70"/>
      <c r="G29" s="8" t="s">
        <v>21</v>
      </c>
      <c r="H29" s="8" t="s">
        <v>21</v>
      </c>
      <c r="I29" s="8" t="s">
        <v>21</v>
      </c>
      <c r="J29" s="16" t="s">
        <v>21</v>
      </c>
      <c r="K29" s="13" t="s">
        <v>21</v>
      </c>
      <c r="L29" s="22" t="s">
        <v>64</v>
      </c>
      <c r="M29" s="13">
        <v>197</v>
      </c>
      <c r="N29" s="13">
        <v>177</v>
      </c>
      <c r="O29" s="13">
        <v>168</v>
      </c>
      <c r="P29" s="67">
        <v>327</v>
      </c>
      <c r="Q29" s="50">
        <v>294</v>
      </c>
      <c r="R29" s="50">
        <v>228</v>
      </c>
      <c r="S29" s="68">
        <v>316</v>
      </c>
      <c r="T29" s="67">
        <v>492</v>
      </c>
      <c r="U29" s="50">
        <v>692</v>
      </c>
      <c r="V29" s="50">
        <v>485</v>
      </c>
      <c r="W29" s="68">
        <v>445</v>
      </c>
      <c r="X29" s="147">
        <v>597</v>
      </c>
      <c r="Y29" s="147">
        <v>488</v>
      </c>
      <c r="Z29" s="147">
        <v>533</v>
      </c>
      <c r="AA29" s="147">
        <v>633</v>
      </c>
      <c r="AB29" s="147" t="s">
        <v>163</v>
      </c>
      <c r="AC29" s="147" t="s">
        <v>163</v>
      </c>
      <c r="AD29" s="147" t="s">
        <v>163</v>
      </c>
      <c r="AE29" s="903">
        <v>266</v>
      </c>
      <c r="AF29" s="147">
        <v>370</v>
      </c>
      <c r="AG29" s="147"/>
      <c r="AH29" s="147"/>
      <c r="AI29" s="147"/>
      <c r="AJ29" s="67">
        <f t="shared" si="0"/>
        <v>266</v>
      </c>
      <c r="AK29" s="51" t="e">
        <f>(AB29+AC29+AD29+AE29)/4</f>
        <v>#VALUE!</v>
      </c>
      <c r="AL29" s="68">
        <f t="shared" si="2"/>
        <v>266</v>
      </c>
      <c r="AM29" s="241"/>
    </row>
    <row r="30" spans="1:39" ht="12" customHeight="1">
      <c r="A30" s="361" t="s">
        <v>123</v>
      </c>
      <c r="B30" s="53" t="s">
        <v>35</v>
      </c>
      <c r="C30" s="152"/>
      <c r="D30" s="53"/>
      <c r="E30" s="53" t="s">
        <v>118</v>
      </c>
      <c r="F30" s="70"/>
      <c r="G30" s="8" t="s">
        <v>21</v>
      </c>
      <c r="H30" s="8" t="s">
        <v>21</v>
      </c>
      <c r="I30" s="8" t="s">
        <v>21</v>
      </c>
      <c r="J30" s="16" t="s">
        <v>21</v>
      </c>
      <c r="K30" s="13" t="s">
        <v>21</v>
      </c>
      <c r="L30" s="22" t="s">
        <v>64</v>
      </c>
      <c r="M30" s="13">
        <v>1120</v>
      </c>
      <c r="N30" s="13">
        <v>1130</v>
      </c>
      <c r="O30" s="13">
        <v>1170</v>
      </c>
      <c r="P30" s="141">
        <v>2300</v>
      </c>
      <c r="Q30" s="142">
        <v>1930</v>
      </c>
      <c r="R30" s="142">
        <v>1730</v>
      </c>
      <c r="S30" s="139">
        <v>2070</v>
      </c>
      <c r="T30" s="141">
        <v>3340</v>
      </c>
      <c r="U30" s="142">
        <v>6020</v>
      </c>
      <c r="V30" s="142">
        <v>4220</v>
      </c>
      <c r="W30" s="139">
        <v>3950</v>
      </c>
      <c r="X30" s="284">
        <v>5600</v>
      </c>
      <c r="Y30" s="284">
        <v>4610</v>
      </c>
      <c r="Z30" s="284">
        <v>6100</v>
      </c>
      <c r="AA30" s="284">
        <v>6860</v>
      </c>
      <c r="AB30" s="147" t="s">
        <v>163</v>
      </c>
      <c r="AC30" s="147" t="s">
        <v>163</v>
      </c>
      <c r="AD30" s="147" t="s">
        <v>163</v>
      </c>
      <c r="AE30" s="904">
        <v>2790</v>
      </c>
      <c r="AF30" s="284">
        <v>4100</v>
      </c>
      <c r="AG30" s="284"/>
      <c r="AH30" s="284"/>
      <c r="AI30" s="284"/>
      <c r="AJ30" s="67">
        <f t="shared" si="0"/>
        <v>2790</v>
      </c>
      <c r="AK30" s="51" t="e">
        <f>(AB30+AC30+AD30+AE31)/4</f>
        <v>#VALUE!</v>
      </c>
      <c r="AL30" s="68">
        <f t="shared" si="2"/>
        <v>2790</v>
      </c>
      <c r="AM30" s="241"/>
    </row>
    <row r="31" spans="1:39" ht="12" customHeight="1">
      <c r="A31" s="361" t="s">
        <v>125</v>
      </c>
      <c r="B31" s="53" t="s">
        <v>35</v>
      </c>
      <c r="C31" s="152"/>
      <c r="D31" s="53"/>
      <c r="E31" s="83" t="s">
        <v>119</v>
      </c>
      <c r="F31" s="70">
        <f>10*500</f>
        <v>5000</v>
      </c>
      <c r="G31" s="8" t="s">
        <v>21</v>
      </c>
      <c r="H31" s="8" t="s">
        <v>21</v>
      </c>
      <c r="I31" s="8" t="s">
        <v>21</v>
      </c>
      <c r="J31" s="16" t="s">
        <v>21</v>
      </c>
      <c r="K31" s="13" t="s">
        <v>21</v>
      </c>
      <c r="L31" s="22" t="s">
        <v>64</v>
      </c>
      <c r="M31" s="13">
        <v>515</v>
      </c>
      <c r="N31" s="13">
        <v>452</v>
      </c>
      <c r="O31" s="13">
        <v>380</v>
      </c>
      <c r="P31" s="141">
        <v>671</v>
      </c>
      <c r="Q31" s="142">
        <v>514</v>
      </c>
      <c r="R31" s="142">
        <v>372</v>
      </c>
      <c r="S31" s="139">
        <v>446</v>
      </c>
      <c r="T31" s="141">
        <v>690</v>
      </c>
      <c r="U31" s="142">
        <v>1780</v>
      </c>
      <c r="V31" s="142">
        <v>1010</v>
      </c>
      <c r="W31" s="139">
        <v>1240</v>
      </c>
      <c r="X31" s="284">
        <v>1310</v>
      </c>
      <c r="Y31" s="284">
        <v>1240</v>
      </c>
      <c r="Z31" s="284">
        <v>1810</v>
      </c>
      <c r="AA31" s="284">
        <v>1790</v>
      </c>
      <c r="AB31" s="147" t="s">
        <v>163</v>
      </c>
      <c r="AC31" s="147" t="s">
        <v>163</v>
      </c>
      <c r="AD31" s="147" t="s">
        <v>163</v>
      </c>
      <c r="AE31" s="283">
        <v>1320</v>
      </c>
      <c r="AF31" s="284">
        <v>2000</v>
      </c>
      <c r="AG31" s="284"/>
      <c r="AH31" s="284"/>
      <c r="AI31" s="284"/>
      <c r="AJ31" s="67">
        <f t="shared" si="0"/>
        <v>1320</v>
      </c>
      <c r="AK31" s="51" t="e">
        <f>(AB31+AC31+AD31+#REF!)/4</f>
        <v>#VALUE!</v>
      </c>
      <c r="AL31" s="68">
        <f t="shared" si="2"/>
        <v>1320</v>
      </c>
      <c r="AM31" s="241"/>
    </row>
    <row r="32" spans="1:39" ht="12" customHeight="1">
      <c r="A32" s="361" t="s">
        <v>22</v>
      </c>
      <c r="B32" s="53" t="s">
        <v>35</v>
      </c>
      <c r="C32" s="152"/>
      <c r="D32" s="53"/>
      <c r="E32" s="53"/>
      <c r="F32" s="70"/>
      <c r="G32" s="8" t="s">
        <v>21</v>
      </c>
      <c r="H32" s="8" t="s">
        <v>21</v>
      </c>
      <c r="I32" s="8" t="s">
        <v>21</v>
      </c>
      <c r="J32" s="16" t="s">
        <v>21</v>
      </c>
      <c r="K32" s="13" t="s">
        <v>21</v>
      </c>
      <c r="L32" s="22" t="s">
        <v>64</v>
      </c>
      <c r="M32" s="13">
        <v>4900</v>
      </c>
      <c r="N32" s="13">
        <v>4490</v>
      </c>
      <c r="O32" s="13">
        <v>4420</v>
      </c>
      <c r="P32" s="67">
        <v>8540</v>
      </c>
      <c r="Q32" s="50">
        <v>7200</v>
      </c>
      <c r="R32" s="50">
        <v>5430</v>
      </c>
      <c r="S32" s="68">
        <v>8040</v>
      </c>
      <c r="T32" s="67">
        <v>12300</v>
      </c>
      <c r="U32" s="50">
        <v>19200</v>
      </c>
      <c r="V32" s="50">
        <v>8800</v>
      </c>
      <c r="W32" s="68">
        <v>11900</v>
      </c>
      <c r="X32" s="147">
        <v>21100</v>
      </c>
      <c r="Y32" s="147">
        <v>13800</v>
      </c>
      <c r="Z32" s="147">
        <v>19400</v>
      </c>
      <c r="AA32" s="147">
        <v>17000</v>
      </c>
      <c r="AB32" s="147" t="s">
        <v>163</v>
      </c>
      <c r="AC32" s="147" t="s">
        <v>163</v>
      </c>
      <c r="AD32" s="147" t="s">
        <v>163</v>
      </c>
      <c r="AE32" s="147">
        <v>10700</v>
      </c>
      <c r="AF32" s="147">
        <v>14000</v>
      </c>
      <c r="AG32" s="147"/>
      <c r="AH32" s="147"/>
      <c r="AI32" s="147"/>
      <c r="AJ32" s="67">
        <f t="shared" si="0"/>
        <v>10700</v>
      </c>
      <c r="AK32" s="51" t="e">
        <f>(AB32+AC32+AD32+AE32)/4</f>
        <v>#VALUE!</v>
      </c>
      <c r="AL32" s="68">
        <f t="shared" si="2"/>
        <v>10700</v>
      </c>
      <c r="AM32" s="241"/>
    </row>
    <row r="33" spans="1:39" ht="12" customHeight="1">
      <c r="A33" s="361" t="s">
        <v>82</v>
      </c>
      <c r="B33" s="53" t="s">
        <v>35</v>
      </c>
      <c r="C33" s="152"/>
      <c r="D33" s="53">
        <v>0.3</v>
      </c>
      <c r="E33" s="53" t="s">
        <v>116</v>
      </c>
      <c r="F33" s="70"/>
      <c r="G33" s="8" t="s">
        <v>21</v>
      </c>
      <c r="H33" s="8" t="s">
        <v>21</v>
      </c>
      <c r="I33" s="8" t="s">
        <v>21</v>
      </c>
      <c r="J33" s="16" t="s">
        <v>21</v>
      </c>
      <c r="K33" s="13" t="s">
        <v>21</v>
      </c>
      <c r="L33" s="22" t="s">
        <v>64</v>
      </c>
      <c r="M33" s="13">
        <v>0.157</v>
      </c>
      <c r="N33" s="13">
        <v>0.216</v>
      </c>
      <c r="O33" s="13">
        <v>0.12</v>
      </c>
      <c r="P33" s="67">
        <v>0.26</v>
      </c>
      <c r="Q33" s="195">
        <v>0.35</v>
      </c>
      <c r="R33" s="50">
        <v>0.27</v>
      </c>
      <c r="S33" s="68">
        <v>0.2</v>
      </c>
      <c r="T33" s="67">
        <v>0.1</v>
      </c>
      <c r="U33" s="50">
        <v>0.16</v>
      </c>
      <c r="V33" s="195">
        <v>0.35</v>
      </c>
      <c r="W33" s="68">
        <v>0.21</v>
      </c>
      <c r="X33" s="147">
        <v>0.08</v>
      </c>
      <c r="Y33" s="147">
        <v>0.1</v>
      </c>
      <c r="Z33" s="147">
        <v>0.2</v>
      </c>
      <c r="AA33" s="147">
        <v>0.19</v>
      </c>
      <c r="AB33" s="147" t="s">
        <v>163</v>
      </c>
      <c r="AC33" s="147" t="s">
        <v>163</v>
      </c>
      <c r="AD33" s="147" t="s">
        <v>163</v>
      </c>
      <c r="AE33" s="147">
        <v>0.15</v>
      </c>
      <c r="AF33" s="147">
        <v>0.08</v>
      </c>
      <c r="AG33" s="147"/>
      <c r="AH33" s="147"/>
      <c r="AI33" s="147"/>
      <c r="AJ33" s="67">
        <f t="shared" si="0"/>
        <v>0.15</v>
      </c>
      <c r="AK33" s="51" t="e">
        <f>(AB33+AC33+AD33+AE33)/4</f>
        <v>#VALUE!</v>
      </c>
      <c r="AL33" s="68">
        <f t="shared" si="2"/>
        <v>0.15</v>
      </c>
      <c r="AM33" s="241"/>
    </row>
    <row r="34" spans="1:39" ht="12" customHeight="1">
      <c r="A34" s="361" t="s">
        <v>83</v>
      </c>
      <c r="B34" s="53" t="s">
        <v>35</v>
      </c>
      <c r="C34" s="152"/>
      <c r="D34" s="53">
        <v>1.9</v>
      </c>
      <c r="E34" s="83" t="s">
        <v>117</v>
      </c>
      <c r="F34" s="70">
        <v>5</v>
      </c>
      <c r="G34" s="8" t="s">
        <v>21</v>
      </c>
      <c r="H34" s="8" t="s">
        <v>21</v>
      </c>
      <c r="I34" s="8" t="s">
        <v>21</v>
      </c>
      <c r="J34" s="16" t="s">
        <v>21</v>
      </c>
      <c r="K34" s="13" t="s">
        <v>21</v>
      </c>
      <c r="L34" s="22" t="s">
        <v>64</v>
      </c>
      <c r="M34" s="13">
        <v>0.183</v>
      </c>
      <c r="N34" s="35">
        <v>0.0909</v>
      </c>
      <c r="O34" s="13">
        <v>0.103</v>
      </c>
      <c r="P34" s="141">
        <v>0.295</v>
      </c>
      <c r="Q34" s="142">
        <v>0.106</v>
      </c>
      <c r="R34" s="142">
        <v>0.162</v>
      </c>
      <c r="S34" s="139">
        <v>0.359</v>
      </c>
      <c r="T34" s="67">
        <v>0.091</v>
      </c>
      <c r="U34" s="50">
        <v>0.087</v>
      </c>
      <c r="V34" s="142">
        <v>0.272</v>
      </c>
      <c r="W34" s="139">
        <v>0.284</v>
      </c>
      <c r="X34" s="284">
        <v>0.05</v>
      </c>
      <c r="Y34" s="284">
        <v>0.037</v>
      </c>
      <c r="Z34" s="284">
        <v>342</v>
      </c>
      <c r="AA34" s="284">
        <v>0.08</v>
      </c>
      <c r="AB34" s="147" t="s">
        <v>163</v>
      </c>
      <c r="AC34" s="147" t="s">
        <v>163</v>
      </c>
      <c r="AD34" s="147" t="s">
        <v>163</v>
      </c>
      <c r="AE34" s="284">
        <v>0.146</v>
      </c>
      <c r="AF34" s="147">
        <v>0.023</v>
      </c>
      <c r="AG34" s="284"/>
      <c r="AH34" s="284"/>
      <c r="AI34" s="284"/>
      <c r="AJ34" s="67">
        <f t="shared" si="0"/>
        <v>0.146</v>
      </c>
      <c r="AK34" s="51" t="e">
        <f>(AB34+AC34+AD34+AE34)/4</f>
        <v>#VALUE!</v>
      </c>
      <c r="AL34" s="68">
        <f t="shared" si="2"/>
        <v>0.146</v>
      </c>
      <c r="AM34" s="241"/>
    </row>
    <row r="35" spans="1:39" ht="12" customHeight="1">
      <c r="A35" s="361" t="s">
        <v>19</v>
      </c>
      <c r="B35" s="53" t="s">
        <v>35</v>
      </c>
      <c r="C35" s="152"/>
      <c r="D35" s="53"/>
      <c r="E35" s="53"/>
      <c r="F35" s="70"/>
      <c r="G35" s="8" t="s">
        <v>21</v>
      </c>
      <c r="H35" s="8" t="s">
        <v>21</v>
      </c>
      <c r="I35" s="8" t="s">
        <v>21</v>
      </c>
      <c r="J35" s="16" t="s">
        <v>21</v>
      </c>
      <c r="K35" s="13" t="s">
        <v>21</v>
      </c>
      <c r="L35" s="22" t="s">
        <v>64</v>
      </c>
      <c r="M35" s="13">
        <v>270</v>
      </c>
      <c r="N35" s="13">
        <v>265</v>
      </c>
      <c r="O35" s="13">
        <v>260</v>
      </c>
      <c r="P35" s="67">
        <v>532</v>
      </c>
      <c r="Q35" s="176" t="s">
        <v>110</v>
      </c>
      <c r="R35" s="50">
        <v>268</v>
      </c>
      <c r="S35" s="177" t="s">
        <v>110</v>
      </c>
      <c r="T35" s="189">
        <v>575</v>
      </c>
      <c r="U35" s="176">
        <v>1160</v>
      </c>
      <c r="V35" s="176">
        <v>638</v>
      </c>
      <c r="W35" s="177">
        <v>501</v>
      </c>
      <c r="X35" s="285">
        <v>26.2</v>
      </c>
      <c r="Y35" s="285">
        <v>678</v>
      </c>
      <c r="Z35" s="285">
        <v>9</v>
      </c>
      <c r="AA35" s="285">
        <v>557</v>
      </c>
      <c r="AB35" s="147" t="s">
        <v>163</v>
      </c>
      <c r="AC35" s="147" t="s">
        <v>163</v>
      </c>
      <c r="AD35" s="147" t="s">
        <v>163</v>
      </c>
      <c r="AE35" s="285">
        <v>331</v>
      </c>
      <c r="AF35" s="285">
        <v>370</v>
      </c>
      <c r="AG35" s="285"/>
      <c r="AH35" s="285"/>
      <c r="AI35" s="285"/>
      <c r="AJ35" s="67">
        <f t="shared" si="0"/>
        <v>331</v>
      </c>
      <c r="AK35" s="51" t="e">
        <f>(AB35+AC35+AD35+AE35)/4</f>
        <v>#VALUE!</v>
      </c>
      <c r="AL35" s="68">
        <f t="shared" si="2"/>
        <v>331</v>
      </c>
      <c r="AM35" s="241"/>
    </row>
    <row r="36" spans="1:39" ht="12" customHeight="1">
      <c r="A36" s="361" t="s">
        <v>266</v>
      </c>
      <c r="B36" s="53" t="s">
        <v>134</v>
      </c>
      <c r="C36" s="152"/>
      <c r="D36" s="53"/>
      <c r="E36" s="53"/>
      <c r="F36" s="70"/>
      <c r="G36" s="191" t="s">
        <v>21</v>
      </c>
      <c r="H36" s="191" t="s">
        <v>21</v>
      </c>
      <c r="I36" s="8" t="s">
        <v>21</v>
      </c>
      <c r="J36" s="192" t="s">
        <v>21</v>
      </c>
      <c r="K36" s="13" t="s">
        <v>21</v>
      </c>
      <c r="L36" s="22" t="s">
        <v>64</v>
      </c>
      <c r="M36" s="13" t="s">
        <v>41</v>
      </c>
      <c r="N36" s="13" t="s">
        <v>41</v>
      </c>
      <c r="O36" s="13" t="s">
        <v>41</v>
      </c>
      <c r="P36" s="67">
        <v>7.75</v>
      </c>
      <c r="Q36" s="50">
        <v>7.75</v>
      </c>
      <c r="R36" s="50">
        <v>7.75</v>
      </c>
      <c r="S36" s="68">
        <v>7.75</v>
      </c>
      <c r="T36" s="67">
        <v>7.75</v>
      </c>
      <c r="U36" s="50">
        <v>7.75</v>
      </c>
      <c r="V36" s="50">
        <v>7.75</v>
      </c>
      <c r="W36" s="68">
        <v>7.75</v>
      </c>
      <c r="X36" s="147" t="s">
        <v>41</v>
      </c>
      <c r="Y36" s="147" t="s">
        <v>41</v>
      </c>
      <c r="Z36" s="147" t="s">
        <v>41</v>
      </c>
      <c r="AA36" s="147" t="s">
        <v>41</v>
      </c>
      <c r="AB36" s="147" t="s">
        <v>163</v>
      </c>
      <c r="AC36" s="147" t="s">
        <v>163</v>
      </c>
      <c r="AD36" s="147" t="s">
        <v>163</v>
      </c>
      <c r="AE36" s="147" t="s">
        <v>41</v>
      </c>
      <c r="AF36" s="147" t="s">
        <v>25</v>
      </c>
      <c r="AG36" s="147"/>
      <c r="AH36" s="147"/>
      <c r="AI36" s="147"/>
      <c r="AJ36" s="67">
        <f t="shared" si="0"/>
        <v>0</v>
      </c>
      <c r="AK36" s="51" t="e">
        <f>(AB36+AC36+AD36+AE36)/4</f>
        <v>#VALUE!</v>
      </c>
      <c r="AL36" s="68">
        <f t="shared" si="2"/>
        <v>0</v>
      </c>
      <c r="AM36" s="241"/>
    </row>
    <row r="37" spans="1:39" ht="12" customHeight="1">
      <c r="A37" s="114" t="s">
        <v>42</v>
      </c>
      <c r="B37" s="9"/>
      <c r="C37" s="13"/>
      <c r="D37" s="13"/>
      <c r="E37" s="13"/>
      <c r="F37" s="115"/>
      <c r="G37" s="193"/>
      <c r="H37" s="193"/>
      <c r="I37" s="17"/>
      <c r="J37" s="16"/>
      <c r="K37" s="13"/>
      <c r="L37" s="22"/>
      <c r="M37" s="13"/>
      <c r="N37" s="13"/>
      <c r="O37" s="13"/>
      <c r="P37" s="175"/>
      <c r="Q37" s="13"/>
      <c r="R37" s="13"/>
      <c r="S37" s="1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94"/>
      <c r="AK37" s="34"/>
      <c r="AL37" s="115"/>
      <c r="AM37" s="241"/>
    </row>
    <row r="38" spans="1:39" ht="12" customHeight="1">
      <c r="A38" s="362" t="s">
        <v>43</v>
      </c>
      <c r="B38" s="53" t="s">
        <v>134</v>
      </c>
      <c r="C38" s="151">
        <v>6000</v>
      </c>
      <c r="D38" s="50"/>
      <c r="E38" s="50"/>
      <c r="F38" s="68"/>
      <c r="G38" s="8" t="s">
        <v>21</v>
      </c>
      <c r="H38" s="8" t="s">
        <v>21</v>
      </c>
      <c r="I38" s="8" t="s">
        <v>21</v>
      </c>
      <c r="J38" s="16" t="s">
        <v>21</v>
      </c>
      <c r="K38" s="13" t="s">
        <v>21</v>
      </c>
      <c r="L38" s="22" t="s">
        <v>64</v>
      </c>
      <c r="M38" s="13">
        <v>40</v>
      </c>
      <c r="N38" s="13" t="s">
        <v>39</v>
      </c>
      <c r="O38" s="13" t="s">
        <v>39</v>
      </c>
      <c r="P38" s="67" t="s">
        <v>39</v>
      </c>
      <c r="Q38" s="53" t="s">
        <v>40</v>
      </c>
      <c r="R38" s="50" t="s">
        <v>39</v>
      </c>
      <c r="S38" s="68" t="s">
        <v>39</v>
      </c>
      <c r="T38" s="67" t="s">
        <v>39</v>
      </c>
      <c r="U38" s="50" t="s">
        <v>40</v>
      </c>
      <c r="V38" s="50" t="s">
        <v>39</v>
      </c>
      <c r="W38" s="68" t="s">
        <v>40</v>
      </c>
      <c r="X38" s="147" t="s">
        <v>40</v>
      </c>
      <c r="Y38" s="147">
        <v>40</v>
      </c>
      <c r="Z38" s="147">
        <v>20</v>
      </c>
      <c r="AA38" s="147" t="s">
        <v>40</v>
      </c>
      <c r="AB38" s="147" t="s">
        <v>163</v>
      </c>
      <c r="AC38" s="147" t="s">
        <v>163</v>
      </c>
      <c r="AD38" s="147" t="s">
        <v>163</v>
      </c>
      <c r="AE38" s="147" t="s">
        <v>39</v>
      </c>
      <c r="AF38" s="147" t="s">
        <v>39</v>
      </c>
      <c r="AG38" s="147"/>
      <c r="AH38" s="147"/>
      <c r="AI38" s="147"/>
      <c r="AJ38" s="67">
        <f aca="true" t="shared" si="3" ref="AJ38:AJ44">MIN(AB38:AE38)</f>
        <v>0</v>
      </c>
      <c r="AK38" s="51" t="e">
        <f aca="true" t="shared" si="4" ref="AK38:AK44">(AB38+AC38+AD38+AE38)/4</f>
        <v>#VALUE!</v>
      </c>
      <c r="AL38" s="68">
        <f aca="true" t="shared" si="5" ref="AL38:AL44">MAX(AB38:AE38)</f>
        <v>0</v>
      </c>
      <c r="AM38" s="241"/>
    </row>
    <row r="39" spans="1:39" ht="12" customHeight="1">
      <c r="A39" s="363" t="s">
        <v>137</v>
      </c>
      <c r="B39" s="53" t="s">
        <v>134</v>
      </c>
      <c r="C39" s="151" t="s">
        <v>102</v>
      </c>
      <c r="D39" s="50"/>
      <c r="E39" s="50"/>
      <c r="F39" s="68"/>
      <c r="G39" s="8" t="s">
        <v>21</v>
      </c>
      <c r="H39" s="8" t="s">
        <v>21</v>
      </c>
      <c r="I39" s="8" t="s">
        <v>21</v>
      </c>
      <c r="J39" s="16" t="s">
        <v>21</v>
      </c>
      <c r="K39" s="13" t="s">
        <v>21</v>
      </c>
      <c r="L39" s="22" t="s">
        <v>64</v>
      </c>
      <c r="M39" s="13">
        <v>200</v>
      </c>
      <c r="N39" s="13">
        <v>180</v>
      </c>
      <c r="O39" s="13" t="s">
        <v>40</v>
      </c>
      <c r="P39" s="67">
        <v>260</v>
      </c>
      <c r="Q39" s="50">
        <v>610</v>
      </c>
      <c r="R39" s="50">
        <v>300</v>
      </c>
      <c r="S39" s="68" t="s">
        <v>40</v>
      </c>
      <c r="T39" s="67">
        <v>1060</v>
      </c>
      <c r="U39" s="50">
        <v>820</v>
      </c>
      <c r="V39" s="50">
        <v>300</v>
      </c>
      <c r="W39" s="68">
        <v>510</v>
      </c>
      <c r="X39" s="147" t="s">
        <v>40</v>
      </c>
      <c r="Y39" s="147">
        <v>480</v>
      </c>
      <c r="Z39" s="147">
        <v>800</v>
      </c>
      <c r="AA39" s="147">
        <v>400</v>
      </c>
      <c r="AB39" s="147" t="s">
        <v>163</v>
      </c>
      <c r="AC39" s="147" t="s">
        <v>163</v>
      </c>
      <c r="AD39" s="147" t="s">
        <v>163</v>
      </c>
      <c r="AE39" s="147">
        <v>270</v>
      </c>
      <c r="AF39" s="147">
        <v>510</v>
      </c>
      <c r="AG39" s="147"/>
      <c r="AH39" s="147"/>
      <c r="AI39" s="147"/>
      <c r="AJ39" s="67">
        <f t="shared" si="3"/>
        <v>270</v>
      </c>
      <c r="AK39" s="51" t="e">
        <f t="shared" si="4"/>
        <v>#VALUE!</v>
      </c>
      <c r="AL39" s="68">
        <f t="shared" si="5"/>
        <v>270</v>
      </c>
      <c r="AM39" s="241"/>
    </row>
    <row r="40" spans="1:39" ht="12" customHeight="1">
      <c r="A40" s="363" t="s">
        <v>138</v>
      </c>
      <c r="B40" s="53" t="s">
        <v>134</v>
      </c>
      <c r="C40" s="151"/>
      <c r="D40" s="50"/>
      <c r="E40" s="50"/>
      <c r="F40" s="68"/>
      <c r="G40" s="8" t="s">
        <v>21</v>
      </c>
      <c r="H40" s="8" t="s">
        <v>21</v>
      </c>
      <c r="I40" s="8" t="s">
        <v>21</v>
      </c>
      <c r="J40" s="16" t="s">
        <v>21</v>
      </c>
      <c r="K40" s="13" t="s">
        <v>21</v>
      </c>
      <c r="L40" s="22" t="s">
        <v>64</v>
      </c>
      <c r="M40" s="13">
        <v>410</v>
      </c>
      <c r="N40" s="13">
        <v>340</v>
      </c>
      <c r="O40" s="13">
        <v>320</v>
      </c>
      <c r="P40" s="67">
        <v>470</v>
      </c>
      <c r="Q40" s="50">
        <v>880</v>
      </c>
      <c r="R40" s="50">
        <v>670</v>
      </c>
      <c r="S40" s="68">
        <v>1200</v>
      </c>
      <c r="T40" s="67">
        <v>2140</v>
      </c>
      <c r="U40" s="50">
        <v>2350</v>
      </c>
      <c r="V40" s="50">
        <v>710</v>
      </c>
      <c r="W40" s="68">
        <v>1060</v>
      </c>
      <c r="X40" s="147">
        <v>1450</v>
      </c>
      <c r="Y40" s="147">
        <v>1040</v>
      </c>
      <c r="Z40" s="147">
        <v>1020</v>
      </c>
      <c r="AA40" s="147">
        <v>1340</v>
      </c>
      <c r="AB40" s="147" t="s">
        <v>163</v>
      </c>
      <c r="AC40" s="147" t="s">
        <v>163</v>
      </c>
      <c r="AD40" s="147" t="s">
        <v>163</v>
      </c>
      <c r="AE40" s="147">
        <v>630</v>
      </c>
      <c r="AF40" s="905">
        <v>1300</v>
      </c>
      <c r="AG40" s="147"/>
      <c r="AH40" s="147"/>
      <c r="AI40" s="147"/>
      <c r="AJ40" s="67">
        <f t="shared" si="3"/>
        <v>630</v>
      </c>
      <c r="AK40" s="51" t="e">
        <f t="shared" si="4"/>
        <v>#VALUE!</v>
      </c>
      <c r="AL40" s="68">
        <f t="shared" si="5"/>
        <v>630</v>
      </c>
      <c r="AM40" s="241"/>
    </row>
    <row r="41" spans="1:39" ht="12" customHeight="1">
      <c r="A41" s="363" t="s">
        <v>139</v>
      </c>
      <c r="B41" s="53" t="s">
        <v>134</v>
      </c>
      <c r="C41" s="151"/>
      <c r="D41" s="50"/>
      <c r="E41" s="50"/>
      <c r="F41" s="68"/>
      <c r="G41" s="8" t="s">
        <v>21</v>
      </c>
      <c r="H41" s="8" t="s">
        <v>21</v>
      </c>
      <c r="I41" s="8" t="s">
        <v>21</v>
      </c>
      <c r="J41" s="16" t="s">
        <v>21</v>
      </c>
      <c r="K41" s="13" t="s">
        <v>21</v>
      </c>
      <c r="L41" s="22" t="s">
        <v>64</v>
      </c>
      <c r="M41" s="13" t="s">
        <v>40</v>
      </c>
      <c r="N41" s="13" t="s">
        <v>40</v>
      </c>
      <c r="O41" s="13" t="s">
        <v>40</v>
      </c>
      <c r="P41" s="67" t="s">
        <v>40</v>
      </c>
      <c r="Q41" s="50" t="s">
        <v>40</v>
      </c>
      <c r="R41" s="50" t="s">
        <v>40</v>
      </c>
      <c r="S41" s="68" t="s">
        <v>40</v>
      </c>
      <c r="T41" s="67">
        <v>130</v>
      </c>
      <c r="U41" s="50">
        <v>110</v>
      </c>
      <c r="V41" s="50" t="s">
        <v>40</v>
      </c>
      <c r="W41" s="68" t="s">
        <v>40</v>
      </c>
      <c r="X41" s="147">
        <v>130</v>
      </c>
      <c r="Y41" s="147" t="s">
        <v>40</v>
      </c>
      <c r="Z41" s="147" t="s">
        <v>40</v>
      </c>
      <c r="AA41" s="147">
        <v>130</v>
      </c>
      <c r="AB41" s="147" t="s">
        <v>163</v>
      </c>
      <c r="AC41" s="147" t="s">
        <v>163</v>
      </c>
      <c r="AD41" s="147" t="s">
        <v>163</v>
      </c>
      <c r="AE41" s="147" t="s">
        <v>40</v>
      </c>
      <c r="AF41" s="147" t="s">
        <v>40</v>
      </c>
      <c r="AG41" s="147"/>
      <c r="AH41" s="147"/>
      <c r="AI41" s="147"/>
      <c r="AJ41" s="67">
        <f>MIN(AB41:AF41)</f>
        <v>0</v>
      </c>
      <c r="AK41" s="51" t="e">
        <f t="shared" si="4"/>
        <v>#VALUE!</v>
      </c>
      <c r="AL41" s="68">
        <f t="shared" si="5"/>
        <v>0</v>
      </c>
      <c r="AM41" s="241"/>
    </row>
    <row r="42" spans="1:39" ht="12" customHeight="1">
      <c r="A42" s="363" t="s">
        <v>267</v>
      </c>
      <c r="B42" s="53" t="s">
        <v>134</v>
      </c>
      <c r="C42" s="151"/>
      <c r="D42" s="50" t="s">
        <v>143</v>
      </c>
      <c r="E42" s="50"/>
      <c r="F42" s="68"/>
      <c r="G42" s="13" t="s">
        <v>21</v>
      </c>
      <c r="H42" s="13" t="s">
        <v>21</v>
      </c>
      <c r="I42" s="13" t="s">
        <v>21</v>
      </c>
      <c r="J42" s="10" t="s">
        <v>21</v>
      </c>
      <c r="K42" s="13" t="s">
        <v>21</v>
      </c>
      <c r="L42" s="22" t="s">
        <v>64</v>
      </c>
      <c r="M42" s="13">
        <v>610</v>
      </c>
      <c r="N42" s="13">
        <v>520</v>
      </c>
      <c r="O42" s="13">
        <v>320</v>
      </c>
      <c r="P42" s="79">
        <v>790</v>
      </c>
      <c r="Q42" s="80">
        <v>1565</v>
      </c>
      <c r="R42" s="80">
        <v>1030</v>
      </c>
      <c r="S42" s="78">
        <v>1310</v>
      </c>
      <c r="T42" s="79">
        <v>3340</v>
      </c>
      <c r="U42" s="80">
        <v>3330</v>
      </c>
      <c r="V42" s="80">
        <v>1070</v>
      </c>
      <c r="W42" s="78">
        <v>1570</v>
      </c>
      <c r="X42" s="282">
        <v>2300</v>
      </c>
      <c r="Y42" s="282">
        <v>1520</v>
      </c>
      <c r="Z42" s="282">
        <v>1820</v>
      </c>
      <c r="AA42" s="282">
        <v>1870</v>
      </c>
      <c r="AB42" s="147" t="s">
        <v>163</v>
      </c>
      <c r="AC42" s="147" t="s">
        <v>163</v>
      </c>
      <c r="AD42" s="147" t="s">
        <v>163</v>
      </c>
      <c r="AE42" s="282">
        <v>900</v>
      </c>
      <c r="AF42" s="906">
        <v>1810</v>
      </c>
      <c r="AG42" s="282"/>
      <c r="AH42" s="282"/>
      <c r="AI42" s="282"/>
      <c r="AJ42" s="67">
        <f t="shared" si="3"/>
        <v>900</v>
      </c>
      <c r="AK42" s="51" t="e">
        <f t="shared" si="4"/>
        <v>#VALUE!</v>
      </c>
      <c r="AL42" s="68">
        <f t="shared" si="5"/>
        <v>900</v>
      </c>
      <c r="AM42" s="241"/>
    </row>
    <row r="43" spans="1:39" ht="12" customHeight="1">
      <c r="A43" s="361" t="s">
        <v>38</v>
      </c>
      <c r="B43" s="53" t="s">
        <v>35</v>
      </c>
      <c r="C43" s="152"/>
      <c r="D43" s="53">
        <v>0.32</v>
      </c>
      <c r="E43" s="53"/>
      <c r="F43" s="70"/>
      <c r="G43" s="8" t="s">
        <v>21</v>
      </c>
      <c r="H43" s="8" t="s">
        <v>21</v>
      </c>
      <c r="I43" s="8" t="s">
        <v>21</v>
      </c>
      <c r="J43" s="16" t="s">
        <v>21</v>
      </c>
      <c r="K43" s="13" t="s">
        <v>21</v>
      </c>
      <c r="L43" s="22" t="s">
        <v>64</v>
      </c>
      <c r="M43" s="13" t="s">
        <v>28</v>
      </c>
      <c r="N43" s="13" t="s">
        <v>41</v>
      </c>
      <c r="O43" s="13" t="s">
        <v>28</v>
      </c>
      <c r="P43" s="67" t="s">
        <v>28</v>
      </c>
      <c r="Q43" s="50" t="s">
        <v>28</v>
      </c>
      <c r="R43" s="50" t="s">
        <v>28</v>
      </c>
      <c r="S43" s="68">
        <v>0.05</v>
      </c>
      <c r="T43" s="67" t="s">
        <v>28</v>
      </c>
      <c r="U43" s="50" t="s">
        <v>28</v>
      </c>
      <c r="V43" s="50" t="s">
        <v>28</v>
      </c>
      <c r="W43" s="68" t="s">
        <v>28</v>
      </c>
      <c r="X43" s="147" t="s">
        <v>28</v>
      </c>
      <c r="Y43" s="147">
        <v>0.15</v>
      </c>
      <c r="Z43" s="147" t="s">
        <v>28</v>
      </c>
      <c r="AA43" s="147">
        <v>0.6</v>
      </c>
      <c r="AB43" s="147" t="s">
        <v>163</v>
      </c>
      <c r="AC43" s="147" t="s">
        <v>163</v>
      </c>
      <c r="AD43" s="147" t="s">
        <v>163</v>
      </c>
      <c r="AE43" s="147" t="s">
        <v>29</v>
      </c>
      <c r="AF43" s="147" t="s">
        <v>362</v>
      </c>
      <c r="AG43" s="147"/>
      <c r="AH43" s="147"/>
      <c r="AI43" s="147"/>
      <c r="AJ43" s="67">
        <f t="shared" si="3"/>
        <v>0</v>
      </c>
      <c r="AK43" s="51" t="e">
        <f t="shared" si="4"/>
        <v>#VALUE!</v>
      </c>
      <c r="AL43" s="68">
        <f t="shared" si="5"/>
        <v>0</v>
      </c>
      <c r="AM43" s="241"/>
    </row>
    <row r="44" spans="1:39" ht="12" customHeight="1" thickBot="1">
      <c r="A44" s="405" t="s">
        <v>10</v>
      </c>
      <c r="B44" s="99" t="s">
        <v>35</v>
      </c>
      <c r="C44" s="171"/>
      <c r="D44" s="99">
        <v>0.008</v>
      </c>
      <c r="E44" s="99" t="s">
        <v>120</v>
      </c>
      <c r="F44" s="120"/>
      <c r="G44" s="8" t="s">
        <v>21</v>
      </c>
      <c r="H44" s="8" t="s">
        <v>21</v>
      </c>
      <c r="I44" s="8" t="s">
        <v>21</v>
      </c>
      <c r="J44" s="16" t="s">
        <v>21</v>
      </c>
      <c r="K44" s="13" t="s">
        <v>21</v>
      </c>
      <c r="L44" s="22" t="s">
        <v>64</v>
      </c>
      <c r="M44" s="13">
        <v>0.008</v>
      </c>
      <c r="N44" s="13">
        <v>0.006</v>
      </c>
      <c r="O44" s="13">
        <v>0.006</v>
      </c>
      <c r="P44" s="301" t="s">
        <v>48</v>
      </c>
      <c r="Q44" s="86">
        <v>0.016</v>
      </c>
      <c r="R44" s="99" t="s">
        <v>48</v>
      </c>
      <c r="S44" s="120" t="s">
        <v>48</v>
      </c>
      <c r="T44" s="85">
        <v>0.009</v>
      </c>
      <c r="U44" s="86">
        <v>0.01</v>
      </c>
      <c r="V44" s="86">
        <v>0.009</v>
      </c>
      <c r="W44" s="120">
        <v>0.01</v>
      </c>
      <c r="X44" s="299" t="s">
        <v>48</v>
      </c>
      <c r="Y44" s="299" t="s">
        <v>48</v>
      </c>
      <c r="Z44" s="299" t="s">
        <v>151</v>
      </c>
      <c r="AA44" s="299" t="s">
        <v>151</v>
      </c>
      <c r="AB44" s="300" t="s">
        <v>163</v>
      </c>
      <c r="AC44" s="299" t="s">
        <v>163</v>
      </c>
      <c r="AD44" s="299" t="s">
        <v>163</v>
      </c>
      <c r="AE44" s="299">
        <v>0.007</v>
      </c>
      <c r="AF44" s="299" t="s">
        <v>367</v>
      </c>
      <c r="AG44" s="299"/>
      <c r="AH44" s="299"/>
      <c r="AI44" s="299"/>
      <c r="AJ44" s="301">
        <f t="shared" si="3"/>
        <v>0.007</v>
      </c>
      <c r="AK44" s="302" t="e">
        <f t="shared" si="4"/>
        <v>#VALUE!</v>
      </c>
      <c r="AL44" s="120">
        <f t="shared" si="5"/>
        <v>0.007</v>
      </c>
      <c r="AM44" s="241"/>
    </row>
    <row r="45" spans="1:38" ht="3" customHeight="1">
      <c r="A45" s="239"/>
      <c r="B45" s="4"/>
      <c r="G45" s="193"/>
      <c r="H45" s="193"/>
      <c r="I45" s="4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298"/>
      <c r="AC45" s="13"/>
      <c r="AD45" s="13"/>
      <c r="AE45" s="13"/>
      <c r="AF45" s="13"/>
      <c r="AG45" s="13"/>
      <c r="AH45" s="13"/>
      <c r="AI45" s="13"/>
      <c r="AJ45" s="256"/>
      <c r="AK45" s="260"/>
      <c r="AL45" s="907"/>
    </row>
    <row r="46" spans="1:35" ht="12.75">
      <c r="A46" s="518" t="s">
        <v>111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ht="12.75" hidden="1">
      <c r="A47" s="207" t="s">
        <v>49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ht="12.75">
      <c r="A48" s="519" t="s">
        <v>112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ht="14.25">
      <c r="A49" s="520" t="s">
        <v>279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7" ht="14.25">
      <c r="A50" s="521" t="s">
        <v>280</v>
      </c>
      <c r="K50" s="13"/>
      <c r="L50" s="13"/>
      <c r="M50" s="13"/>
      <c r="N50" s="13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K50" s="122"/>
    </row>
    <row r="51" spans="1:37" ht="14.25">
      <c r="A51" s="522" t="s">
        <v>281</v>
      </c>
      <c r="K51" s="13"/>
      <c r="L51" s="13"/>
      <c r="M51" s="13"/>
      <c r="N51" s="13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K51" s="122"/>
    </row>
    <row r="52" spans="1:37" ht="12" customHeight="1">
      <c r="A52" s="522" t="s">
        <v>282</v>
      </c>
      <c r="K52" s="13"/>
      <c r="L52" s="13"/>
      <c r="M52" s="13"/>
      <c r="N52" s="13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K52" s="122"/>
    </row>
    <row r="53" spans="1:40" s="102" customFormat="1" ht="14.25">
      <c r="A53" s="523" t="s">
        <v>283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88"/>
      <c r="AM53" s="88"/>
      <c r="AN53" s="88"/>
    </row>
    <row r="54" spans="1:40" s="102" customFormat="1" ht="12.75">
      <c r="A54" s="524" t="s">
        <v>103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163"/>
      <c r="AM54" s="163"/>
      <c r="AN54" s="163"/>
    </row>
    <row r="55" spans="1:37" ht="12.75">
      <c r="A55" s="523" t="s">
        <v>140</v>
      </c>
      <c r="J55" s="102"/>
      <c r="K55" s="13"/>
      <c r="L55" s="13"/>
      <c r="M55" s="13"/>
      <c r="N55" s="13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K55" s="122"/>
    </row>
    <row r="56" spans="1:37" ht="12" customHeight="1">
      <c r="A56" s="207" t="s">
        <v>255</v>
      </c>
      <c r="J56" s="102"/>
      <c r="K56" s="13"/>
      <c r="L56" s="13"/>
      <c r="M56" s="13"/>
      <c r="N56" s="13"/>
      <c r="AJ56" s="102"/>
      <c r="AK56" s="102"/>
    </row>
    <row r="57" spans="1:37" ht="12.75">
      <c r="A57" s="207" t="s">
        <v>284</v>
      </c>
      <c r="J57" s="102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13"/>
      <c r="AK57" s="13"/>
    </row>
    <row r="58" spans="1:37" ht="12.75">
      <c r="A58" s="207" t="s">
        <v>285</v>
      </c>
      <c r="J58" s="102"/>
      <c r="O58" s="213"/>
      <c r="P58" s="213"/>
      <c r="Q58" s="213"/>
      <c r="R58" s="213"/>
      <c r="S58" s="213"/>
      <c r="T58" s="213"/>
      <c r="U58" s="213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13"/>
      <c r="AK58" s="13"/>
    </row>
    <row r="59" spans="1:41" ht="12.75">
      <c r="A59" s="208" t="s">
        <v>141</v>
      </c>
      <c r="C59" s="258" t="s">
        <v>129</v>
      </c>
      <c r="D59" s="270"/>
      <c r="E59" s="270"/>
      <c r="F59" s="258" t="s">
        <v>132</v>
      </c>
      <c r="G59" s="270"/>
      <c r="H59" s="270"/>
      <c r="I59" s="270"/>
      <c r="J59" s="272"/>
      <c r="K59" s="272"/>
      <c r="L59" s="272"/>
      <c r="M59" s="272"/>
      <c r="N59" s="272"/>
      <c r="O59" s="273"/>
      <c r="P59" s="273"/>
      <c r="Q59" s="273"/>
      <c r="R59" s="273"/>
      <c r="S59" s="271" t="s">
        <v>132</v>
      </c>
      <c r="T59" s="271"/>
      <c r="U59" s="271"/>
      <c r="V59" s="212" t="s">
        <v>142</v>
      </c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4"/>
      <c r="AK59" s="274"/>
      <c r="AL59" s="270"/>
      <c r="AM59" s="270"/>
      <c r="AN59" s="270"/>
      <c r="AO59" s="270"/>
    </row>
    <row r="60" spans="1:37" ht="12.75">
      <c r="A60" s="208" t="s">
        <v>145</v>
      </c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13"/>
      <c r="AK60" s="13"/>
    </row>
    <row r="61" spans="1:37" ht="12" customHeight="1">
      <c r="A61" s="207" t="s">
        <v>146</v>
      </c>
      <c r="B61" s="102"/>
      <c r="C61" s="102"/>
      <c r="D61" s="102"/>
      <c r="J61" s="102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13"/>
      <c r="AK61" s="13"/>
    </row>
    <row r="62" spans="1:37" ht="12.75">
      <c r="A62" s="208" t="s">
        <v>165</v>
      </c>
      <c r="J62" s="102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13"/>
      <c r="AK62" s="13"/>
    </row>
    <row r="63" spans="1:37" ht="12.75">
      <c r="A63" s="208" t="s">
        <v>164</v>
      </c>
      <c r="J63" s="102"/>
      <c r="AJ63" s="102"/>
      <c r="AK63" s="209"/>
    </row>
    <row r="64" ht="12" customHeight="1">
      <c r="J64" s="102"/>
    </row>
    <row r="65" ht="12" customHeight="1">
      <c r="J65" s="102"/>
    </row>
    <row r="66" ht="12" customHeight="1">
      <c r="J66" s="102"/>
    </row>
    <row r="67" ht="12" customHeight="1">
      <c r="J67" s="102"/>
    </row>
    <row r="68" ht="12.75">
      <c r="J68" s="102"/>
    </row>
    <row r="69" ht="12" customHeight="1">
      <c r="J69" s="102"/>
    </row>
    <row r="70" ht="12" customHeight="1">
      <c r="J70" s="102"/>
    </row>
    <row r="71" ht="12.75">
      <c r="J71" s="102"/>
    </row>
    <row r="72" ht="12.75">
      <c r="J72" s="102"/>
    </row>
    <row r="73" ht="12.75">
      <c r="J73" s="102"/>
    </row>
    <row r="74" ht="12.75">
      <c r="J74" s="102"/>
    </row>
    <row r="75" ht="12.75">
      <c r="J75" s="102"/>
    </row>
    <row r="76" ht="12" customHeight="1"/>
    <row r="77" ht="12" customHeight="1">
      <c r="J77" s="102"/>
    </row>
    <row r="78" ht="12" customHeight="1">
      <c r="J78" s="102"/>
    </row>
    <row r="79" ht="12" customHeight="1">
      <c r="J79" s="102"/>
    </row>
    <row r="80" ht="12" customHeight="1">
      <c r="J80" s="102"/>
    </row>
    <row r="81" ht="12" customHeight="1">
      <c r="J81" s="102"/>
    </row>
    <row r="82" ht="12" customHeight="1">
      <c r="J82" s="102"/>
    </row>
    <row r="83" ht="12" customHeight="1">
      <c r="J83" s="102"/>
    </row>
    <row r="84" ht="12.75">
      <c r="J84" s="102"/>
    </row>
    <row r="85" ht="12.75">
      <c r="J85" s="102"/>
    </row>
    <row r="86" ht="12.75">
      <c r="J86" s="102"/>
    </row>
    <row r="87" ht="12.75">
      <c r="J87" s="102"/>
    </row>
    <row r="88" ht="12.75">
      <c r="J88" s="102"/>
    </row>
    <row r="89" ht="12.75">
      <c r="J89" s="102"/>
    </row>
    <row r="90" ht="12.75">
      <c r="J90" s="102"/>
    </row>
    <row r="91" ht="12.75">
      <c r="J91" s="102"/>
    </row>
    <row r="92" ht="12.75">
      <c r="J92" s="102"/>
    </row>
    <row r="93" ht="12.75">
      <c r="J93" s="102"/>
    </row>
    <row r="94" ht="12.75">
      <c r="J94" s="102"/>
    </row>
    <row r="95" spans="3:10" ht="12.75">
      <c r="C95" s="4"/>
      <c r="D95" s="4"/>
      <c r="E95" s="4"/>
      <c r="F95" s="4"/>
      <c r="J95" s="102"/>
    </row>
    <row r="96" ht="12.75">
      <c r="J96" s="102"/>
    </row>
    <row r="97" spans="1:38" ht="12.75">
      <c r="A97" s="517"/>
      <c r="B97" s="4"/>
      <c r="G97" s="4"/>
      <c r="H97" s="4"/>
      <c r="I97" s="6"/>
      <c r="J97" s="14"/>
      <c r="AJ97" s="261"/>
      <c r="AK97" s="260"/>
      <c r="AL97" s="261"/>
    </row>
    <row r="98" ht="12.75">
      <c r="J98" s="102"/>
    </row>
    <row r="99" spans="3:10" ht="12.75">
      <c r="C99" s="8"/>
      <c r="D99" s="8"/>
      <c r="E99" s="8"/>
      <c r="F99" s="8"/>
      <c r="J99" s="102"/>
    </row>
    <row r="100" ht="12.75">
      <c r="J100" s="102"/>
    </row>
    <row r="101" spans="2:38" ht="12.75">
      <c r="B101" s="8"/>
      <c r="G101" s="4"/>
      <c r="H101" s="4"/>
      <c r="I101" s="6"/>
      <c r="J101" s="14"/>
      <c r="AJ101" s="256"/>
      <c r="AK101" s="260"/>
      <c r="AL101" s="256"/>
    </row>
  </sheetData>
  <sheetProtection/>
  <mergeCells count="19">
    <mergeCell ref="A1:AL1"/>
    <mergeCell ref="G2:J2"/>
    <mergeCell ref="Y2:Y3"/>
    <mergeCell ref="Q2:Q3"/>
    <mergeCell ref="AA2:AA3"/>
    <mergeCell ref="S2:S3"/>
    <mergeCell ref="W2:W3"/>
    <mergeCell ref="AL2:AL3"/>
    <mergeCell ref="AK2:AK3"/>
    <mergeCell ref="X2:X3"/>
    <mergeCell ref="A2:A3"/>
    <mergeCell ref="B2:B3"/>
    <mergeCell ref="E2:E3"/>
    <mergeCell ref="F2:F3"/>
    <mergeCell ref="AJ2:AJ3"/>
    <mergeCell ref="K2:L2"/>
    <mergeCell ref="Z2:Z3"/>
    <mergeCell ref="R2:R3"/>
    <mergeCell ref="P2:P3"/>
  </mergeCells>
  <conditionalFormatting sqref="AK97:AL97 AK101:AL101 K7:L26 K29:K36 K43 L27:L44 K6:Q6 K69:AI69 K64:AI67 K77:AI81">
    <cfRule type="cellIs" priority="14" dxfId="0" operator="lessThanOrEqual" stopIfTrue="1">
      <formula>#REF!</formula>
    </cfRule>
  </conditionalFormatting>
  <conditionalFormatting sqref="AL52 J6:J7 J9:J24 J37:J41 AJ37 AJ45 J27:J35 J43:J44 AL37 AL45">
    <cfRule type="cellIs" priority="15" dxfId="0" operator="lessThanOrEqual" stopIfTrue="1">
      <formula>#REF!</formula>
    </cfRule>
  </conditionalFormatting>
  <conditionalFormatting sqref="J25:J26">
    <cfRule type="cellIs" priority="13" dxfId="0" operator="lessThanOrEqual" stopIfTrue="1">
      <formula>#REF!</formula>
    </cfRule>
  </conditionalFormatting>
  <conditionalFormatting sqref="R6">
    <cfRule type="cellIs" priority="10" dxfId="0" operator="lessThanOrEqual" stopIfTrue="1">
      <formula>#REF!</formula>
    </cfRule>
  </conditionalFormatting>
  <conditionalFormatting sqref="AK6:AL36">
    <cfRule type="cellIs" priority="6" dxfId="0" operator="lessThanOrEqual" stopIfTrue="1">
      <formula>#REF!</formula>
    </cfRule>
  </conditionalFormatting>
  <conditionalFormatting sqref="AL38:AL44">
    <cfRule type="cellIs" priority="1" dxfId="0" operator="lessThanOrEqual" stopIfTrue="1">
      <formula>#REF!</formula>
    </cfRule>
  </conditionalFormatting>
  <conditionalFormatting sqref="AK38:AK44">
    <cfRule type="cellIs" priority="2" dxfId="0" operator="lessThanOrEqual" stopIfTrue="1">
      <formula>#REF!</formula>
    </cfRule>
  </conditionalFormatting>
  <printOptions horizontalCentered="1"/>
  <pageMargins left="0.7086614173228347" right="0.7086614173228347" top="0.7480314960629921" bottom="0.5511811023622047" header="0.31496062992125984" footer="0.31496062992125984"/>
  <pageSetup fitToWidth="0" horizontalDpi="600" verticalDpi="600" orientation="landscape" paperSize="9" scale="52" r:id="rId1"/>
  <headerFooter scaleWithDoc="0" alignWithMargins="0">
    <oddHeader>&amp;LLeachate&amp;CSINGLETON WASTE DEPOT - Groundwater Monitoring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Singleton 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jburgman</dc:creator>
  <cp:keywords/>
  <dc:description/>
  <cp:lastModifiedBy>Hamish Murdoch</cp:lastModifiedBy>
  <cp:lastPrinted>2019-12-09T03:35:08Z</cp:lastPrinted>
  <dcterms:created xsi:type="dcterms:W3CDTF">1999-12-10T04:49:03Z</dcterms:created>
  <dcterms:modified xsi:type="dcterms:W3CDTF">2021-02-26T01:01:34Z</dcterms:modified>
  <cp:category/>
  <cp:version/>
  <cp:contentType/>
  <cp:contentStatus/>
</cp:coreProperties>
</file>